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Zderadova3,9 - Oprava byt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'Zderadova3,9 - Oprava byt...'!$C$4:$J$76,'Zderadova3,9 - Oprava byt...'!$C$82:$J$114,'Zderadova3,9 - Oprava byt...'!$C$120:$K$236</definedName>
    <definedName function="false" hidden="false" localSheetId="1" name="_xlnm.Print_Titles" vbProcedure="false">'Zderadova3,9 - Oprava byt...'!$130:$130</definedName>
    <definedName function="false" hidden="true" localSheetId="1" name="_xlnm._FilterDatabase" vbProcedure="false">'Zderadova3,9 - Oprava byt...'!$C$130:$K$236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<sst xmlns="http://schemas.openxmlformats.org/spreadsheetml/2006/main" count="1402" uniqueCount="431">
  <si>
    <t xml:space="preserve">Export Komplet</t>
  </si>
  <si>
    <t xml:space="preserve">2.0</t>
  </si>
  <si>
    <t xml:space="preserve">False</t>
  </si>
  <si>
    <t xml:space="preserve">{5b206852-cc94-482a-be94-781568d76c58}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</si>
  <si>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</si>
  <si>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</si>
  <si>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</si>
  <si>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</si>
  <si>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</si>
  <si>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</si>
  <si>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</si>
  <si>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</si>
  <si>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</si>
  <si>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Zderadova3,9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</si>
  <si>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</si>
  <si>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</si>
  <si>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bytu č.9</t>
  </si>
  <si>
    <t xml:space="preserve">KSO:</t>
  </si>
  <si>
    <t xml:space="preserve">CC-CZ:</t>
  </si>
  <si>
    <t xml:space="preserve">Místo:</t>
  </si>
  <si>
    <t xml:space="preserve">Zderadova 3, Brno</t>
  </si>
  <si>
    <t xml:space="preserve">Datum:</t>
  </si>
  <si>
    <t xml:space="preserve">27. 7. 2021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</si>
  <si>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</si>
  <si>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</si>
  <si>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</si>
  <si>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</si>
  <si>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</si>
  <si>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</si>
  <si>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</si>
  <si>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ing.Ševelová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</si>
  <si>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</si>
  <si>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</si>
  <si>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</si>
  <si>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</si>
  <si>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</si>
  <si>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</si>
  <si>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</si>
  <si>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</si>
  <si>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</si>
  <si>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</si>
  <si>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</si>
  <si>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</si>
  <si>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</si>
  <si>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</si>
  <si>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</si>
  <si>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</si>
  <si>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</si>
  <si>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</si>
  <si>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</si>
  <si>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</si>
  <si>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</si>
  <si>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</si>
  <si>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</si>
  <si>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</si>
  <si>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</si>
  <si>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</si>
  <si>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</si>
  <si>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</si>
  <si>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</si>
  <si>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</si>
  <si>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</si>
  <si>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</si>
  <si>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</si>
  <si>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</si>
  <si>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</si>
  <si>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</si>
  <si>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</si>
  <si>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</si>
  <si>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</si>
  <si>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</si>
  <si>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</si>
  <si>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</si>
  <si>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</si>
  <si>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</si>
  <si>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</si>
  <si>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</si>
  <si>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</si>
  <si>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</si>
  <si>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</si>
  <si>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</si>
  <si>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</si>
  <si>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</si>
  <si>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</si>
  <si>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</si>
  <si>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</si>
  <si>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</si>
  <si>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</si>
  <si>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</si>
  <si>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</si>
  <si>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</si>
  <si>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</si>
  <si>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</si>
  <si>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</si>
  <si>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</si>
  <si>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</si>
  <si>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</si>
  <si>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</si>
  <si>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</si>
  <si>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</si>
  <si>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</si>
  <si>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</si>
  <si>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</si>
  <si>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</si>
  <si>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</si>
  <si>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</si>
  <si>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</si>
  <si>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</si>
  <si>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</si>
  <si>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</si>
  <si>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</si>
  <si>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</si>
  <si>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</si>
  <si>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</si>
  <si>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</si>
  <si>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</si>
  <si>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</si>
  <si>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</si>
  <si>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</si>
  <si>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</si>
  <si>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</si>
  <si>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</si>
  <si>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</si>
  <si>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</si>
  <si>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</si>
  <si>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611325421</t>
  </si>
  <si>
    <t xml:space="preserve">Oprava vnitřní vápenocementové štukové omítky stropů v rozsahu plochy do 10 %</t>
  </si>
  <si>
    <t xml:space="preserve">m2</t>
  </si>
  <si>
    <t xml:space="preserve">CS ÚRS 2021 02</t>
  </si>
  <si>
    <t xml:space="preserve">4</t>
  </si>
  <si>
    <t xml:space="preserve">2</t>
  </si>
  <si>
    <t xml:space="preserve">1423728921</t>
  </si>
  <si>
    <t xml:space="preserve">VV</t>
  </si>
  <si>
    <t xml:space="preserve">3,5+4,6+6+23,5+15,5</t>
  </si>
  <si>
    <t xml:space="preserve">612142001</t>
  </si>
  <si>
    <t xml:space="preserve">Potažení vnitřních stěn sklovláknitým pletivem vtlačeným do tenkovrstvé hmoty</t>
  </si>
  <si>
    <t xml:space="preserve">-1625269244</t>
  </si>
  <si>
    <t xml:space="preserve">"04"3,9*2,7-0,8*2</t>
  </si>
  <si>
    <t xml:space="preserve">3</t>
  </si>
  <si>
    <t xml:space="preserve">612311131</t>
  </si>
  <si>
    <t xml:space="preserve">Potažení vnitřních stěn vápenným štukem tloušťky do 3 mm</t>
  </si>
  <si>
    <t xml:space="preserve">-314559466</t>
  </si>
  <si>
    <t xml:space="preserve">8,93</t>
  </si>
  <si>
    <t xml:space="preserve">612325422</t>
  </si>
  <si>
    <t xml:space="preserve">Oprava vnitřní vápenocementové štukové omítky stěn v rozsahu plochy přes 10 do 30 %</t>
  </si>
  <si>
    <t xml:space="preserve">-1331080620</t>
  </si>
  <si>
    <t xml:space="preserve">"01"(1,2+2,9)*2*2,65-0,8*2*2-0,6*2</t>
  </si>
  <si>
    <t xml:space="preserve">"02"(1,7+2,9)*2*0,65</t>
  </si>
  <si>
    <t xml:space="preserve">"03"(0,6+3,15*2+1,9)*2,65-1,0*2,2+5,3*0,2</t>
  </si>
  <si>
    <t xml:space="preserve">"04"(5,15+4,55)*2*2,65-0,8*2*2-1,34*2,65-0,9*2,2-1,2*1,25+1,25*3*0,2+5,3*0,2</t>
  </si>
  <si>
    <t xml:space="preserve">"05"(5,15+3,0)*2*2,65-0,8*2-0,9*2,2-1,2*1,25+1,25*3*0,2+5,3*0,2-8,93</t>
  </si>
  <si>
    <t xml:space="preserve">Součet</t>
  </si>
  <si>
    <t xml:space="preserve">5</t>
  </si>
  <si>
    <t xml:space="preserve">619991011</t>
  </si>
  <si>
    <t xml:space="preserve">Obalení konstrukcí a prvků fólií přilepenou lepící páskou</t>
  </si>
  <si>
    <t xml:space="preserve">-289042856</t>
  </si>
  <si>
    <t xml:space="preserve">0,9*2,2*3+1,2*1,25*2</t>
  </si>
  <si>
    <t xml:space="preserve">642-pc 2</t>
  </si>
  <si>
    <t xml:space="preserve">Zapravení děr v obkladu</t>
  </si>
  <si>
    <t xml:space="preserve">sada</t>
  </si>
  <si>
    <t xml:space="preserve">-1955027318</t>
  </si>
  <si>
    <t xml:space="preserve">9</t>
  </si>
  <si>
    <t xml:space="preserve">Ostatní konstrukce a práce, bourání</t>
  </si>
  <si>
    <t xml:space="preserve">7</t>
  </si>
  <si>
    <t xml:space="preserve">952901111</t>
  </si>
  <si>
    <t xml:space="preserve">Vyčištění budov bytové a občanské výstavby při výšce podlaží do 4 m</t>
  </si>
  <si>
    <t xml:space="preserve">-1701647207</t>
  </si>
  <si>
    <t xml:space="preserve">8</t>
  </si>
  <si>
    <t xml:space="preserve">952-pc 1</t>
  </si>
  <si>
    <t xml:space="preserve">Odvoz a likvidace, háčků a šrouby,pracovní desky,digestoře</t>
  </si>
  <si>
    <t xml:space="preserve">807090955</t>
  </si>
  <si>
    <t xml:space="preserve">952-pc 2</t>
  </si>
  <si>
    <t xml:space="preserve">Vyčistit WC kombi,umyvadlo,vanu,baterie,dlažbu,obklad</t>
  </si>
  <si>
    <t xml:space="preserve">hod</t>
  </si>
  <si>
    <t xml:space="preserve">723047747</t>
  </si>
  <si>
    <t xml:space="preserve">10</t>
  </si>
  <si>
    <t xml:space="preserve">952-pc 3</t>
  </si>
  <si>
    <t xml:space="preserve">Vyčistit radiátory</t>
  </si>
  <si>
    <t xml:space="preserve">-1798766867</t>
  </si>
  <si>
    <t xml:space="preserve">11</t>
  </si>
  <si>
    <t xml:space="preserve">952-pc 4</t>
  </si>
  <si>
    <t xml:space="preserve">Vyvěšení dveří a odvoz</t>
  </si>
  <si>
    <t xml:space="preserve">kus</t>
  </si>
  <si>
    <t xml:space="preserve">-1314963788</t>
  </si>
  <si>
    <t xml:space="preserve">12</t>
  </si>
  <si>
    <t xml:space="preserve">952-pc 5</t>
  </si>
  <si>
    <t xml:space="preserve">Výměna dvířek k uzávěrům vody</t>
  </si>
  <si>
    <t xml:space="preserve">-926081371</t>
  </si>
  <si>
    <t xml:space="preserve">13</t>
  </si>
  <si>
    <t xml:space="preserve">952-pc 6</t>
  </si>
  <si>
    <t xml:space="preserve">Odstranění folií z balk.zárubní-sklo a vyčištění</t>
  </si>
  <si>
    <t xml:space="preserve">783322211</t>
  </si>
  <si>
    <t xml:space="preserve">14</t>
  </si>
  <si>
    <t xml:space="preserve">978011121</t>
  </si>
  <si>
    <t xml:space="preserve">Otlučení (osekání) vnitřní vápenné nebo vápenocementové omítky stropů v rozsahu přes 5 do 10 %</t>
  </si>
  <si>
    <t xml:space="preserve">1983946782</t>
  </si>
  <si>
    <t xml:space="preserve">978013141</t>
  </si>
  <si>
    <t xml:space="preserve">Otlučení (osekání) vnitřní vápenné nebo vápenocementové omítky stěn v rozsahu přes 10 do 30 %</t>
  </si>
  <si>
    <t xml:space="preserve">-161356484</t>
  </si>
  <si>
    <t xml:space="preserve">997</t>
  </si>
  <si>
    <t xml:space="preserve">Přesun sutě</t>
  </si>
  <si>
    <t xml:space="preserve">16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</si>
  <si>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</si>
  <si>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</si>
  <si>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</si>
  <si>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-539902046</t>
  </si>
  <si>
    <t xml:space="preserve">17</t>
  </si>
  <si>
    <t xml:space="preserve">997013501</t>
  </si>
  <si>
    <t xml:space="preserve">Odvoz suti a vybouraných hmot na skládku nebo meziskládku do 1 km se složením</t>
  </si>
  <si>
    <t xml:space="preserve">1731377682</t>
  </si>
  <si>
    <t xml:space="preserve">18</t>
  </si>
  <si>
    <t xml:space="preserve">997013509</t>
  </si>
  <si>
    <t xml:space="preserve">Příplatek k odvozu suti a vybouraných hmot na skládku ZKD 1 km přes 1 km</t>
  </si>
  <si>
    <t xml:space="preserve">1986576157</t>
  </si>
  <si>
    <t xml:space="preserve">1,574*24 'Přepočtené koeficientem množství</t>
  </si>
  <si>
    <t xml:space="preserve">19</t>
  </si>
  <si>
    <t xml:space="preserve">997013601</t>
  </si>
  <si>
    <t xml:space="preserve">Poplatek za uložení na skládce (skládkovné) stavebního odpadu </t>
  </si>
  <si>
    <t xml:space="preserve">-956889690</t>
  </si>
  <si>
    <t xml:space="preserve">998</t>
  </si>
  <si>
    <t xml:space="preserve">Přesun hmot</t>
  </si>
  <si>
    <t xml:space="preserve">20</t>
  </si>
  <si>
    <t xml:space="preserve">998018002</t>
  </si>
  <si>
    <t xml:space="preserve">Přesun hmot ruční pro budovy v přes 6 do 12 m</t>
  </si>
  <si>
    <t xml:space="preserve">-1806691020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</si>
  <si>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</si>
  <si>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</si>
  <si>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</si>
  <si>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</si>
  <si>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7221-pc2</t>
  </si>
  <si>
    <t xml:space="preserve">Kontrola funkčnosti uzávěru teplé a stadené vody-případná výměna</t>
  </si>
  <si>
    <t xml:space="preserve">-1622464915</t>
  </si>
  <si>
    <t xml:space="preserve">725</t>
  </si>
  <si>
    <t xml:space="preserve">Zdravotechnika - zařizovací předměty</t>
  </si>
  <si>
    <t xml:space="preserve">22</t>
  </si>
  <si>
    <t xml:space="preserve">7256-pc 1</t>
  </si>
  <si>
    <t xml:space="preserve">Vyřazení sporáku na základě vyřazovacího protokolu, následná likvidace sporáku</t>
  </si>
  <si>
    <t xml:space="preserve">soubor</t>
  </si>
  <si>
    <t xml:space="preserve">-1620908521</t>
  </si>
  <si>
    <t xml:space="preserve">23</t>
  </si>
  <si>
    <t xml:space="preserve">998725202</t>
  </si>
  <si>
    <t xml:space="preserve">Přesun hmot procentní pro zařizovací předměty v objektech v přes 6 do 12 m</t>
  </si>
  <si>
    <t xml:space="preserve">%</t>
  </si>
  <si>
    <t xml:space="preserve">-946797356</t>
  </si>
  <si>
    <t xml:space="preserve">741</t>
  </si>
  <si>
    <t xml:space="preserve">Elektroinstalace - silnoproud</t>
  </si>
  <si>
    <t xml:space="preserve">24</t>
  </si>
  <si>
    <t xml:space="preserve">7419-pc 1</t>
  </si>
  <si>
    <t xml:space="preserve">Osazení čokolády na volné dráty na stropě</t>
  </si>
  <si>
    <t xml:space="preserve">823764820</t>
  </si>
  <si>
    <t xml:space="preserve">25</t>
  </si>
  <si>
    <t xml:space="preserve">7420-pc 2</t>
  </si>
  <si>
    <t xml:space="preserve">Dodávka a montáž el.sporáku</t>
  </si>
  <si>
    <t xml:space="preserve">1659711679</t>
  </si>
  <si>
    <t xml:space="preserve">26</t>
  </si>
  <si>
    <t xml:space="preserve">7420-pc 3</t>
  </si>
  <si>
    <t xml:space="preserve">Likvidace demontovaného elektroodpadu,volných kabelů</t>
  </si>
  <si>
    <t xml:space="preserve">677416775</t>
  </si>
  <si>
    <t xml:space="preserve">27</t>
  </si>
  <si>
    <t xml:space="preserve">7419-pc 4</t>
  </si>
  <si>
    <t xml:space="preserve">Výměna nebo oprava dvojzásuvky</t>
  </si>
  <si>
    <t xml:space="preserve">1095618230</t>
  </si>
  <si>
    <t xml:space="preserve">28</t>
  </si>
  <si>
    <t xml:space="preserve">998741202</t>
  </si>
  <si>
    <t xml:space="preserve">Přesun hmot procentní pro silnoproud v objektech v přes 6 do 12 m</t>
  </si>
  <si>
    <t xml:space="preserve">-779596252</t>
  </si>
  <si>
    <t xml:space="preserve">742</t>
  </si>
  <si>
    <t xml:space="preserve">Elektroinstalace - slaboproud</t>
  </si>
  <si>
    <t xml:space="preserve">29</t>
  </si>
  <si>
    <t xml:space="preserve">742310006</t>
  </si>
  <si>
    <t xml:space="preserve">Montáž domácího nástěnného audio/video telefonu</t>
  </si>
  <si>
    <t xml:space="preserve">-643644489</t>
  </si>
  <si>
    <t xml:space="preserve">30</t>
  </si>
  <si>
    <t xml:space="preserve">M</t>
  </si>
  <si>
    <t xml:space="preserve">38226805</t>
  </si>
  <si>
    <t xml:space="preserve">domovní telefon s ovládáním elektrického zámku</t>
  </si>
  <si>
    <t xml:space="preserve">32</t>
  </si>
  <si>
    <t xml:space="preserve">1189259120</t>
  </si>
  <si>
    <t xml:space="preserve">31</t>
  </si>
  <si>
    <t xml:space="preserve">742310806</t>
  </si>
  <si>
    <t xml:space="preserve">Demontáž domácího nástěnného audio/video telefonu</t>
  </si>
  <si>
    <t xml:space="preserve">162998908</t>
  </si>
  <si>
    <t xml:space="preserve">998742202</t>
  </si>
  <si>
    <t xml:space="preserve">Přesun hmot procentní pro slaboproud v objektech v do 12 m</t>
  </si>
  <si>
    <t xml:space="preserve">954848050</t>
  </si>
  <si>
    <t xml:space="preserve">766</t>
  </si>
  <si>
    <t xml:space="preserve">Konstrukce truhlářské</t>
  </si>
  <si>
    <t xml:space="preserve">33</t>
  </si>
  <si>
    <t xml:space="preserve">61162014R2</t>
  </si>
  <si>
    <t xml:space="preserve">D+m dveře jednokřídlé fóliové plné bílé 800x1970mm včetně kování,klik a zámku z předsíně do pokoje a mezi pokoji-nutno přeměřit</t>
  </si>
  <si>
    <t xml:space="preserve">-259571803</t>
  </si>
  <si>
    <t xml:space="preserve">34</t>
  </si>
  <si>
    <t xml:space="preserve">61162014R3</t>
  </si>
  <si>
    <t xml:space="preserve">D+m dveře jednokřídlé fóliové plné bílé 600x1970mm - včetně kování,klik a zámku do koupelny-nutno přeměřit na stavbě</t>
  </si>
  <si>
    <t xml:space="preserve">-1039586960</t>
  </si>
  <si>
    <t xml:space="preserve">35</t>
  </si>
  <si>
    <t xml:space="preserve">766-pc 1</t>
  </si>
  <si>
    <t xml:space="preserve">Oprava a vyčištění  vchodových dveří a zárubně</t>
  </si>
  <si>
    <t xml:space="preserve">-1687656734</t>
  </si>
  <si>
    <t xml:space="preserve">36</t>
  </si>
  <si>
    <t xml:space="preserve">766-pc 2</t>
  </si>
  <si>
    <t xml:space="preserve">Očištění a seřízení oken a balkonových dveří</t>
  </si>
  <si>
    <t xml:space="preserve">-1735757272</t>
  </si>
  <si>
    <t xml:space="preserve">37</t>
  </si>
  <si>
    <t xml:space="preserve">766-pc 3</t>
  </si>
  <si>
    <t xml:space="preserve">Vyčištění kuchyňské linky,oprava a výměna pracovní desky+ výměna digestoře</t>
  </si>
  <si>
    <t xml:space="preserve">419691094</t>
  </si>
  <si>
    <t xml:space="preserve">38</t>
  </si>
  <si>
    <t xml:space="preserve">998766202</t>
  </si>
  <si>
    <t xml:space="preserve">Přesun hmot procentní pro kce truhlářské v objektech v přes 6 do 12 m</t>
  </si>
  <si>
    <t xml:space="preserve">1665212073</t>
  </si>
  <si>
    <t xml:space="preserve">771</t>
  </si>
  <si>
    <t xml:space="preserve">Podlahy z dlaždic</t>
  </si>
  <si>
    <t xml:space="preserve">39</t>
  </si>
  <si>
    <t xml:space="preserve">771474113</t>
  </si>
  <si>
    <t xml:space="preserve">Montáž soklů z dlaždic keramických rovných flexibilní lepidlo v přes 90 do 120 mm</t>
  </si>
  <si>
    <t xml:space="preserve">m</t>
  </si>
  <si>
    <t xml:space="preserve">-1138200788</t>
  </si>
  <si>
    <t xml:space="preserve">(1,2+2,9)*2</t>
  </si>
  <si>
    <t xml:space="preserve">40</t>
  </si>
  <si>
    <t xml:space="preserve">59761009</t>
  </si>
  <si>
    <t xml:space="preserve">sokl-dlažba keramická-podobná</t>
  </si>
  <si>
    <t xml:space="preserve">-1003717923</t>
  </si>
  <si>
    <t xml:space="preserve">8,2*1,837 'Přepočtené koeficientem množství</t>
  </si>
  <si>
    <t xml:space="preserve">41</t>
  </si>
  <si>
    <t xml:space="preserve">771-pc 1</t>
  </si>
  <si>
    <t xml:space="preserve">Vyčištění dlažby v předsíní</t>
  </si>
  <si>
    <t xml:space="preserve">-2030845933</t>
  </si>
  <si>
    <t xml:space="preserve">42</t>
  </si>
  <si>
    <t xml:space="preserve">771-pc 2</t>
  </si>
  <si>
    <t xml:space="preserve">Vyčištění dlažby a obkladu v kuchyni</t>
  </si>
  <si>
    <t xml:space="preserve">-1362694071</t>
  </si>
  <si>
    <t xml:space="preserve">43</t>
  </si>
  <si>
    <t xml:space="preserve">998771202</t>
  </si>
  <si>
    <t xml:space="preserve">Přesun hmot procentní pro podlahy z dlaždic v objektech v přes 6 do 12 m</t>
  </si>
  <si>
    <t xml:space="preserve">-1047318568</t>
  </si>
  <si>
    <t xml:space="preserve">776</t>
  </si>
  <si>
    <t xml:space="preserve">Podlahy povlakové</t>
  </si>
  <si>
    <t xml:space="preserve">44</t>
  </si>
  <si>
    <t xml:space="preserve">776410811</t>
  </si>
  <si>
    <t xml:space="preserve">Odstranění soklíků a lišt pryžových nebo plastových</t>
  </si>
  <si>
    <t xml:space="preserve">1766885836</t>
  </si>
  <si>
    <t xml:space="preserve">(5,15*2+4,55+3,0)*2</t>
  </si>
  <si>
    <t xml:space="preserve">45</t>
  </si>
  <si>
    <t xml:space="preserve">776421111R</t>
  </si>
  <si>
    <t xml:space="preserve">Montáž obvodových lišt lepením+dod.</t>
  </si>
  <si>
    <t xml:space="preserve">672673623</t>
  </si>
  <si>
    <t xml:space="preserve">35,7*1,1</t>
  </si>
  <si>
    <t xml:space="preserve">46</t>
  </si>
  <si>
    <t xml:space="preserve">776-pc 1</t>
  </si>
  <si>
    <t xml:space="preserve">Vyčištění PVC</t>
  </si>
  <si>
    <t xml:space="preserve">-66242276</t>
  </si>
  <si>
    <t xml:space="preserve">23,5+15,5</t>
  </si>
  <si>
    <t xml:space="preserve">47</t>
  </si>
  <si>
    <t xml:space="preserve">776-pc 2</t>
  </si>
  <si>
    <t xml:space="preserve">Výměna přechodové lišty kuchyn-pokoj</t>
  </si>
  <si>
    <t xml:space="preserve">-1528811691</t>
  </si>
  <si>
    <t xml:space="preserve">48</t>
  </si>
  <si>
    <t xml:space="preserve">998776202</t>
  </si>
  <si>
    <t xml:space="preserve">Přesun hmot procentní pro podlahy povlakové v objektech v přes 6 do 12 m</t>
  </si>
  <si>
    <t xml:space="preserve">-329702338</t>
  </si>
  <si>
    <t xml:space="preserve">783</t>
  </si>
  <si>
    <t xml:space="preserve">Dokončovací práce - nátěry</t>
  </si>
  <si>
    <t xml:space="preserve">49</t>
  </si>
  <si>
    <t xml:space="preserve">783301311</t>
  </si>
  <si>
    <t xml:space="preserve">Odmaštění zámečnických konstrukcí vodou ředitelným odmašťovačem</t>
  </si>
  <si>
    <t xml:space="preserve">1442860510</t>
  </si>
  <si>
    <t xml:space="preserve">4,75</t>
  </si>
  <si>
    <t xml:space="preserve">50</t>
  </si>
  <si>
    <t xml:space="preserve">7833068011</t>
  </si>
  <si>
    <t xml:space="preserve">Odstranění nátěru ze zámečnických konstrukcí obroušením</t>
  </si>
  <si>
    <t xml:space="preserve">-916174238</t>
  </si>
  <si>
    <t xml:space="preserve">4,8*0,25*3+4,6*0,25</t>
  </si>
  <si>
    <t xml:space="preserve">51</t>
  </si>
  <si>
    <t xml:space="preserve">783314101</t>
  </si>
  <si>
    <t xml:space="preserve">Základní jednonásobný syntetický nátěr zámečnických konstrukcí</t>
  </si>
  <si>
    <t xml:space="preserve">1153109219</t>
  </si>
  <si>
    <t xml:space="preserve">52</t>
  </si>
  <si>
    <t xml:space="preserve">783315101</t>
  </si>
  <si>
    <t xml:space="preserve">Mezinátěr jednonásobný syntetický standardní zámečnických konstrukcí</t>
  </si>
  <si>
    <t xml:space="preserve">1791381233</t>
  </si>
  <si>
    <t xml:space="preserve">53</t>
  </si>
  <si>
    <t xml:space="preserve">783317101</t>
  </si>
  <si>
    <t xml:space="preserve">Krycí jednonásobný syntetický standardní nátěr zámečnických konstrukcí</t>
  </si>
  <si>
    <t xml:space="preserve">757498574</t>
  </si>
  <si>
    <t xml:space="preserve">784</t>
  </si>
  <si>
    <t xml:space="preserve">Dokončovací práce - malby a tapety</t>
  </si>
  <si>
    <t xml:space="preserve">54</t>
  </si>
  <si>
    <t xml:space="preserve">784121001</t>
  </si>
  <si>
    <t xml:space="preserve">Oškrabání malby v mísnostech v do 3,80 m</t>
  </si>
  <si>
    <t xml:space="preserve">384496553</t>
  </si>
  <si>
    <t xml:space="preserve">53,1</t>
  </si>
  <si>
    <t xml:space="preserve">(1,2+2,9+1,7+2,9+1,5+3,15+5,15*2+4,55+3,0)*2*2,65</t>
  </si>
  <si>
    <t xml:space="preserve">-3,9*2,65</t>
  </si>
  <si>
    <t xml:space="preserve">55</t>
  </si>
  <si>
    <t xml:space="preserve">784121011</t>
  </si>
  <si>
    <t xml:space="preserve">Rozmývání podkladu po oškrabání malby v místnostech v do 3,80 m</t>
  </si>
  <si>
    <t xml:space="preserve">-719880360</t>
  </si>
  <si>
    <t xml:space="preserve">56</t>
  </si>
  <si>
    <t xml:space="preserve">784151011</t>
  </si>
  <si>
    <t xml:space="preserve">Dvojnásobné izolování vodou ředitelnými barvami v místnostech v do 3,80 m</t>
  </si>
  <si>
    <t xml:space="preserve">-268735127</t>
  </si>
  <si>
    <t xml:space="preserve">57</t>
  </si>
  <si>
    <t xml:space="preserve">784181101</t>
  </si>
  <si>
    <t xml:space="preserve">Základní akrylátová jednonásobná bezbarvá penetrace podkladu v místnostech v do 3,80 m</t>
  </si>
  <si>
    <t xml:space="preserve">-923870921</t>
  </si>
  <si>
    <t xml:space="preserve">58</t>
  </si>
  <si>
    <t xml:space="preserve">784221101</t>
  </si>
  <si>
    <t xml:space="preserve">Dvojnásobné bílé malby ze směsí za sucha dobře otěruvzdorných v místnostech do 3,80 m</t>
  </si>
  <si>
    <t xml:space="preserve">503378063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</si>
  <si>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</si>
  <si>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</si>
  <si>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</si>
  <si>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</si>
  <si>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59</t>
  </si>
  <si>
    <t xml:space="preserve">030001000</t>
  </si>
  <si>
    <t xml:space="preserve">Zařízení staveniště  3%</t>
  </si>
  <si>
    <t xml:space="preserve">1024</t>
  </si>
  <si>
    <t xml:space="preserve">2057506074</t>
  </si>
  <si>
    <t xml:space="preserve">VRN6</t>
  </si>
  <si>
    <t xml:space="preserve">Územní vlivy</t>
  </si>
  <si>
    <t xml:space="preserve">60</t>
  </si>
  <si>
    <t xml:space="preserve">060001000</t>
  </si>
  <si>
    <t xml:space="preserve">Územní vlivy 3,2%</t>
  </si>
  <si>
    <t xml:space="preserve">2008821374</t>
  </si>
  <si>
    <t xml:space="preserve">VRN7</t>
  </si>
  <si>
    <t xml:space="preserve">Provozní vlivy</t>
  </si>
  <si>
    <t xml:space="preserve">61</t>
  </si>
  <si>
    <t xml:space="preserve">073002000</t>
  </si>
  <si>
    <t xml:space="preserve">Ztížený pohyb vozidel v centrech měst 1%</t>
  </si>
  <si>
    <t xml:space="preserve">-1240603501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</si>
</sst>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Zderadova3,9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č.9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Zderadova 3,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27. 7. 2021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ing.Ševelová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ing.Ševelová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'Zderadova3,9 - Oprava byt...'!J28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'Zderadova3,9 - Oprava byt...'!P131</f>
        <v>0</v>
      </c>
      <c r="AV95" s="94" t="n">
        <f aca="false">'Zderadova3,9 - Oprava byt...'!J31</f>
        <v>0</v>
      </c>
      <c r="AW95" s="94" t="n">
        <f aca="false">'Zderadova3,9 - Oprava byt...'!J32</f>
        <v>0</v>
      </c>
      <c r="AX95" s="94" t="n">
        <f aca="false">'Zderadova3,9 - Oprava byt...'!J33</f>
        <v>0</v>
      </c>
      <c r="AY95" s="94" t="n">
        <f aca="false">'Zderadova3,9 - Oprava byt...'!J34</f>
        <v>0</v>
      </c>
      <c r="AZ95" s="94" t="n">
        <f aca="false">'Zderadova3,9 - Oprava byt...'!F31</f>
        <v>0</v>
      </c>
      <c r="BA95" s="94" t="n">
        <f aca="false">'Zderadova3,9 - Oprava byt...'!F32</f>
        <v>0</v>
      </c>
      <c r="BB95" s="94" t="n">
        <f aca="false">'Zderadova3,9 - Oprava byt...'!F33</f>
        <v>0</v>
      </c>
      <c r="BC95" s="94" t="n">
        <f aca="false">'Zderadova3,9 - Oprava byt...'!F34</f>
        <v>0</v>
      </c>
      <c r="BD95" s="96" t="n">
        <f aca="false">'Zderadova3,9 - Oprava byt...'!F35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Zderadova3,9 - Oprava byt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37"/>
  <sheetViews>
    <sheetView showFormulas="false" showGridLines="false" showRowColHeaders="true" showZeros="true" rightToLeft="false" tabSelected="true" showOutlineSymbols="true" defaultGridColor="true" view="normal" topLeftCell="A123" colorId="64" zoomScale="100" zoomScaleNormal="100" zoomScalePageLayoutView="100" workbookViewId="0">
      <selection pane="topLeft" activeCell="J144" activeCellId="0" sqref="J144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27. 7. 2021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ROUND(J131,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ROUND((SUM(BE131:BE236)),  2)</f>
        <v>0</v>
      </c>
      <c r="G31" s="22"/>
      <c r="H31" s="22"/>
      <c r="I31" s="112" t="n">
        <v>0.21</v>
      </c>
      <c r="J31" s="111" t="n">
        <f aca="false">ROUND(((SUM(BE131:BE236))*I31),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ROUND((SUM(BF131:BF236)),  2)</f>
        <v>0</v>
      </c>
      <c r="G32" s="22"/>
      <c r="H32" s="22"/>
      <c r="I32" s="112" t="n">
        <v>0.15</v>
      </c>
      <c r="J32" s="111" t="n">
        <f aca="false">ROUND(((SUM(BF131:BF236))*I32),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ROUND((SUM(BG131:BG236)),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ROUND((SUM(BH131:BH236)),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ROUND((SUM(BI131:BI236)),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č.9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Zderadova 3, Brno</v>
      </c>
      <c r="G87" s="22"/>
      <c r="H87" s="22"/>
      <c r="I87" s="15" t="s">
        <v>21</v>
      </c>
      <c r="J87" s="101" t="str">
        <f aca="false">IF(J10="","",J10)</f>
        <v>27. 7. 2021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5" t="s">
        <v>29</v>
      </c>
      <c r="J89" s="121" t="str">
        <f aca="false">E19</f>
        <v>ing.Ševelová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ing.Ševelová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J131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J132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J133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J150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J160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J166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J168</f>
        <v>0</v>
      </c>
      <c r="L100" s="126"/>
    </row>
    <row r="101" s="130" customFormat="true" ht="19.95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J169</f>
        <v>0</v>
      </c>
      <c r="L101" s="131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J171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J174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J180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J185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J192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J202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J212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J220</f>
        <v>0</v>
      </c>
      <c r="L109" s="131"/>
    </row>
    <row r="110" s="125" customFormat="true" ht="24.95" hidden="false" customHeight="true" outlineLevel="0" collapsed="false">
      <c r="B110" s="126"/>
      <c r="D110" s="127" t="s">
        <v>102</v>
      </c>
      <c r="E110" s="128"/>
      <c r="F110" s="128"/>
      <c r="G110" s="128"/>
      <c r="H110" s="128"/>
      <c r="I110" s="128"/>
      <c r="J110" s="129" t="n">
        <f aca="false">J230</f>
        <v>0</v>
      </c>
      <c r="L110" s="126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J231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J233</f>
        <v>0</v>
      </c>
      <c r="L112" s="131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J235</f>
        <v>0</v>
      </c>
      <c r="L113" s="131"/>
    </row>
    <row r="114" s="27" customFormat="true" ht="21.8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9" s="27" customFormat="true" ht="6.95" hidden="false" customHeight="true" outlineLevel="0" collapsed="false">
      <c r="A119" s="22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24.95" hidden="false" customHeight="true" outlineLevel="0" collapsed="false">
      <c r="A120" s="22"/>
      <c r="B120" s="23"/>
      <c r="C120" s="7" t="s">
        <v>106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6.9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2" hidden="false" customHeight="true" outlineLevel="0" collapsed="false">
      <c r="A122" s="22"/>
      <c r="B122" s="23"/>
      <c r="C122" s="15" t="s">
        <v>15</v>
      </c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6.5" hidden="false" customHeight="true" outlineLevel="0" collapsed="false">
      <c r="A123" s="22"/>
      <c r="B123" s="23"/>
      <c r="C123" s="22"/>
      <c r="D123" s="22"/>
      <c r="E123" s="100" t="str">
        <f aca="false">E7</f>
        <v>Oprava bytu č.9</v>
      </c>
      <c r="F123" s="100"/>
      <c r="G123" s="100"/>
      <c r="H123" s="100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2" hidden="false" customHeight="true" outlineLevel="0" collapsed="false">
      <c r="A125" s="22"/>
      <c r="B125" s="23"/>
      <c r="C125" s="15" t="s">
        <v>19</v>
      </c>
      <c r="D125" s="22"/>
      <c r="E125" s="22"/>
      <c r="F125" s="16" t="str">
        <f aca="false">F10</f>
        <v>Zderadova 3, Brno</v>
      </c>
      <c r="G125" s="22"/>
      <c r="H125" s="22"/>
      <c r="I125" s="15" t="s">
        <v>21</v>
      </c>
      <c r="J125" s="101" t="str">
        <f aca="false">IF(J10="","",J10)</f>
        <v>27. 7. 2021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5.15" hidden="false" customHeight="true" outlineLevel="0" collapsed="false">
      <c r="A127" s="22"/>
      <c r="B127" s="23"/>
      <c r="C127" s="15" t="s">
        <v>23</v>
      </c>
      <c r="D127" s="22"/>
      <c r="E127" s="22"/>
      <c r="F127" s="16" t="str">
        <f aca="false">E13</f>
        <v>MmBrna,OSM Husova 3,Brno</v>
      </c>
      <c r="G127" s="22"/>
      <c r="H127" s="22"/>
      <c r="I127" s="15" t="s">
        <v>29</v>
      </c>
      <c r="J127" s="121" t="str">
        <f aca="false">E19</f>
        <v>ing.Ševelová</v>
      </c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27</v>
      </c>
      <c r="D128" s="22"/>
      <c r="E128" s="22"/>
      <c r="F128" s="16" t="str">
        <f aca="false">IF(E16="","",E16)</f>
        <v>Vyplň údaj</v>
      </c>
      <c r="G128" s="22"/>
      <c r="H128" s="22"/>
      <c r="I128" s="15" t="s">
        <v>32</v>
      </c>
      <c r="J128" s="121" t="str">
        <f aca="false">E22</f>
        <v>ing.Ševelová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0.3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141" customFormat="true" ht="29.3" hidden="false" customHeight="true" outlineLevel="0" collapsed="false">
      <c r="A130" s="135"/>
      <c r="B130" s="136"/>
      <c r="C130" s="137" t="s">
        <v>107</v>
      </c>
      <c r="D130" s="138" t="s">
        <v>59</v>
      </c>
      <c r="E130" s="138" t="s">
        <v>55</v>
      </c>
      <c r="F130" s="138" t="s">
        <v>56</v>
      </c>
      <c r="G130" s="138" t="s">
        <v>108</v>
      </c>
      <c r="H130" s="138" t="s">
        <v>109</v>
      </c>
      <c r="I130" s="138" t="s">
        <v>110</v>
      </c>
      <c r="J130" s="138" t="s">
        <v>84</v>
      </c>
      <c r="K130" s="139" t="s">
        <v>111</v>
      </c>
      <c r="L130" s="140"/>
      <c r="M130" s="68"/>
      <c r="N130" s="69" t="s">
        <v>38</v>
      </c>
      <c r="O130" s="69" t="s">
        <v>112</v>
      </c>
      <c r="P130" s="69" t="s">
        <v>113</v>
      </c>
      <c r="Q130" s="69" t="s">
        <v>114</v>
      </c>
      <c r="R130" s="69" t="s">
        <v>115</v>
      </c>
      <c r="S130" s="69" t="s">
        <v>116</v>
      </c>
      <c r="T130" s="70" t="s">
        <v>117</v>
      </c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</row>
    <row r="131" s="27" customFormat="true" ht="22.8" hidden="false" customHeight="true" outlineLevel="0" collapsed="false">
      <c r="A131" s="22"/>
      <c r="B131" s="23"/>
      <c r="C131" s="76" t="s">
        <v>118</v>
      </c>
      <c r="D131" s="22"/>
      <c r="E131" s="22"/>
      <c r="F131" s="22"/>
      <c r="G131" s="22"/>
      <c r="H131" s="22"/>
      <c r="I131" s="22"/>
      <c r="J131" s="142" t="n">
        <f aca="false">BK131</f>
        <v>0</v>
      </c>
      <c r="K131" s="22"/>
      <c r="L131" s="23"/>
      <c r="M131" s="71"/>
      <c r="N131" s="58"/>
      <c r="O131" s="72"/>
      <c r="P131" s="143" t="n">
        <f aca="false">P132+P168+P230</f>
        <v>0</v>
      </c>
      <c r="Q131" s="72"/>
      <c r="R131" s="143" t="n">
        <f aca="false">R132+R168+R230</f>
        <v>2.4473981</v>
      </c>
      <c r="S131" s="72"/>
      <c r="T131" s="144" t="n">
        <f aca="false">T132+T168+T230</f>
        <v>1.57376815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T131" s="3" t="s">
        <v>73</v>
      </c>
      <c r="AU131" s="3" t="s">
        <v>86</v>
      </c>
      <c r="BK131" s="145" t="n">
        <f aca="false">BK132+BK168+BK230</f>
        <v>0</v>
      </c>
    </row>
    <row r="132" s="146" customFormat="true" ht="25.9" hidden="false" customHeight="true" outlineLevel="0" collapsed="false">
      <c r="B132" s="147"/>
      <c r="D132" s="148" t="s">
        <v>73</v>
      </c>
      <c r="E132" s="149" t="s">
        <v>119</v>
      </c>
      <c r="F132" s="149" t="s">
        <v>120</v>
      </c>
      <c r="I132" s="150"/>
      <c r="J132" s="151" t="n">
        <f aca="false">BK132</f>
        <v>0</v>
      </c>
      <c r="L132" s="147"/>
      <c r="M132" s="152"/>
      <c r="N132" s="153"/>
      <c r="O132" s="153"/>
      <c r="P132" s="154" t="n">
        <f aca="false">P133+P150+P160+P166</f>
        <v>0</v>
      </c>
      <c r="Q132" s="153"/>
      <c r="R132" s="154" t="n">
        <f aca="false">R133+R150+R160+R166</f>
        <v>2.0527434</v>
      </c>
      <c r="S132" s="153"/>
      <c r="T132" s="155" t="n">
        <f aca="false">T133+T150+T160+T166</f>
        <v>1.4066394</v>
      </c>
      <c r="AR132" s="148" t="s">
        <v>79</v>
      </c>
      <c r="AT132" s="156" t="s">
        <v>73</v>
      </c>
      <c r="AU132" s="156" t="s">
        <v>74</v>
      </c>
      <c r="AY132" s="148" t="s">
        <v>121</v>
      </c>
      <c r="BK132" s="157" t="n">
        <f aca="false">BK133+BK150+BK160+BK166</f>
        <v>0</v>
      </c>
    </row>
    <row r="133" s="146" customFormat="true" ht="22.8" hidden="false" customHeight="true" outlineLevel="0" collapsed="false">
      <c r="B133" s="147"/>
      <c r="D133" s="148" t="s">
        <v>73</v>
      </c>
      <c r="E133" s="158" t="s">
        <v>122</v>
      </c>
      <c r="F133" s="158" t="s">
        <v>123</v>
      </c>
      <c r="I133" s="150"/>
      <c r="J133" s="159" t="n">
        <f aca="false">BK133</f>
        <v>0</v>
      </c>
      <c r="L133" s="147"/>
      <c r="M133" s="152"/>
      <c r="N133" s="153"/>
      <c r="O133" s="153"/>
      <c r="P133" s="154" t="n">
        <f aca="false">SUM(P134:P149)</f>
        <v>0</v>
      </c>
      <c r="Q133" s="153"/>
      <c r="R133" s="154" t="n">
        <f aca="false">SUM(R134:R149)</f>
        <v>2.0506194</v>
      </c>
      <c r="S133" s="153"/>
      <c r="T133" s="155" t="n">
        <f aca="false">SUM(T134:T149)</f>
        <v>0</v>
      </c>
      <c r="AR133" s="148" t="s">
        <v>79</v>
      </c>
      <c r="AT133" s="156" t="s">
        <v>73</v>
      </c>
      <c r="AU133" s="156" t="s">
        <v>79</v>
      </c>
      <c r="AY133" s="148" t="s">
        <v>121</v>
      </c>
      <c r="BK133" s="157" t="n">
        <f aca="false">SUM(BK134:BK149)</f>
        <v>0</v>
      </c>
    </row>
    <row r="134" s="27" customFormat="true" ht="24.15" hidden="false" customHeight="true" outlineLevel="0" collapsed="false">
      <c r="A134" s="22"/>
      <c r="B134" s="160"/>
      <c r="C134" s="161" t="s">
        <v>79</v>
      </c>
      <c r="D134" s="161" t="s">
        <v>124</v>
      </c>
      <c r="E134" s="162" t="s">
        <v>125</v>
      </c>
      <c r="F134" s="163" t="s">
        <v>126</v>
      </c>
      <c r="G134" s="164" t="s">
        <v>127</v>
      </c>
      <c r="H134" s="165" t="n">
        <v>53.1</v>
      </c>
      <c r="I134" s="166"/>
      <c r="J134" s="167" t="n">
        <f aca="false">ROUND(I134*H134,2)</f>
        <v>0</v>
      </c>
      <c r="K134" s="163" t="s">
        <v>128</v>
      </c>
      <c r="L134" s="23"/>
      <c r="M134" s="168"/>
      <c r="N134" s="169" t="s">
        <v>40</v>
      </c>
      <c r="O134" s="60"/>
      <c r="P134" s="170" t="n">
        <f aca="false">O134*H134</f>
        <v>0</v>
      </c>
      <c r="Q134" s="170" t="n">
        <v>0.0057</v>
      </c>
      <c r="R134" s="170" t="n">
        <f aca="false">Q134*H134</f>
        <v>0.30267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129</v>
      </c>
      <c r="AT134" s="172" t="s">
        <v>124</v>
      </c>
      <c r="AU134" s="172" t="s">
        <v>130</v>
      </c>
      <c r="AY134" s="3" t="s">
        <v>121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130</v>
      </c>
      <c r="BK134" s="173" t="n">
        <f aca="false">ROUND(I134*H134,2)</f>
        <v>0</v>
      </c>
      <c r="BL134" s="3" t="s">
        <v>129</v>
      </c>
      <c r="BM134" s="172" t="s">
        <v>131</v>
      </c>
    </row>
    <row r="135" s="174" customFormat="true" ht="12.8" hidden="false" customHeight="false" outlineLevel="0" collapsed="false">
      <c r="B135" s="175"/>
      <c r="D135" s="176" t="s">
        <v>132</v>
      </c>
      <c r="E135" s="177"/>
      <c r="F135" s="178" t="s">
        <v>133</v>
      </c>
      <c r="H135" s="179" t="n">
        <v>53.1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132</v>
      </c>
      <c r="AU135" s="177" t="s">
        <v>130</v>
      </c>
      <c r="AV135" s="174" t="s">
        <v>130</v>
      </c>
      <c r="AW135" s="174" t="s">
        <v>31</v>
      </c>
      <c r="AX135" s="174" t="s">
        <v>79</v>
      </c>
      <c r="AY135" s="177" t="s">
        <v>121</v>
      </c>
    </row>
    <row r="136" s="27" customFormat="true" ht="24.15" hidden="false" customHeight="true" outlineLevel="0" collapsed="false">
      <c r="A136" s="22"/>
      <c r="B136" s="160"/>
      <c r="C136" s="161" t="s">
        <v>130</v>
      </c>
      <c r="D136" s="161" t="s">
        <v>124</v>
      </c>
      <c r="E136" s="162" t="s">
        <v>134</v>
      </c>
      <c r="F136" s="163" t="s">
        <v>135</v>
      </c>
      <c r="G136" s="164" t="s">
        <v>127</v>
      </c>
      <c r="H136" s="165" t="n">
        <v>8.93</v>
      </c>
      <c r="I136" s="166"/>
      <c r="J136" s="167" t="n">
        <f aca="false">ROUND(I136*H136,2)</f>
        <v>0</v>
      </c>
      <c r="K136" s="163" t="s">
        <v>128</v>
      </c>
      <c r="L136" s="23"/>
      <c r="M136" s="168"/>
      <c r="N136" s="169" t="s">
        <v>40</v>
      </c>
      <c r="O136" s="60"/>
      <c r="P136" s="170" t="n">
        <f aca="false">O136*H136</f>
        <v>0</v>
      </c>
      <c r="Q136" s="170" t="n">
        <v>0.00438</v>
      </c>
      <c r="R136" s="170" t="n">
        <f aca="false">Q136*H136</f>
        <v>0.0391134</v>
      </c>
      <c r="S136" s="170" t="n">
        <v>0</v>
      </c>
      <c r="T136" s="17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2" t="s">
        <v>129</v>
      </c>
      <c r="AT136" s="172" t="s">
        <v>124</v>
      </c>
      <c r="AU136" s="172" t="s">
        <v>130</v>
      </c>
      <c r="AY136" s="3" t="s">
        <v>121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130</v>
      </c>
      <c r="BK136" s="173" t="n">
        <f aca="false">ROUND(I136*H136,2)</f>
        <v>0</v>
      </c>
      <c r="BL136" s="3" t="s">
        <v>129</v>
      </c>
      <c r="BM136" s="172" t="s">
        <v>136</v>
      </c>
    </row>
    <row r="137" s="174" customFormat="true" ht="12.8" hidden="false" customHeight="false" outlineLevel="0" collapsed="false">
      <c r="B137" s="175"/>
      <c r="D137" s="176" t="s">
        <v>132</v>
      </c>
      <c r="E137" s="177"/>
      <c r="F137" s="178" t="s">
        <v>137</v>
      </c>
      <c r="H137" s="179" t="n">
        <v>8.93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132</v>
      </c>
      <c r="AU137" s="177" t="s">
        <v>130</v>
      </c>
      <c r="AV137" s="174" t="s">
        <v>130</v>
      </c>
      <c r="AW137" s="174" t="s">
        <v>31</v>
      </c>
      <c r="AX137" s="174" t="s">
        <v>79</v>
      </c>
      <c r="AY137" s="177" t="s">
        <v>121</v>
      </c>
    </row>
    <row r="138" s="27" customFormat="true" ht="24.15" hidden="false" customHeight="true" outlineLevel="0" collapsed="false">
      <c r="A138" s="22"/>
      <c r="B138" s="160"/>
      <c r="C138" s="161" t="s">
        <v>138</v>
      </c>
      <c r="D138" s="161" t="s">
        <v>124</v>
      </c>
      <c r="E138" s="162" t="s">
        <v>139</v>
      </c>
      <c r="F138" s="163" t="s">
        <v>140</v>
      </c>
      <c r="G138" s="164" t="s">
        <v>127</v>
      </c>
      <c r="H138" s="165" t="n">
        <v>8.93</v>
      </c>
      <c r="I138" s="166"/>
      <c r="J138" s="167" t="n">
        <f aca="false">ROUND(I138*H138,2)</f>
        <v>0</v>
      </c>
      <c r="K138" s="163" t="s">
        <v>128</v>
      </c>
      <c r="L138" s="23"/>
      <c r="M138" s="168"/>
      <c r="N138" s="169" t="s">
        <v>40</v>
      </c>
      <c r="O138" s="60"/>
      <c r="P138" s="170" t="n">
        <f aca="false">O138*H138</f>
        <v>0</v>
      </c>
      <c r="Q138" s="170" t="n">
        <v>0.004</v>
      </c>
      <c r="R138" s="170" t="n">
        <f aca="false">Q138*H138</f>
        <v>0.03572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129</v>
      </c>
      <c r="AT138" s="172" t="s">
        <v>124</v>
      </c>
      <c r="AU138" s="172" t="s">
        <v>130</v>
      </c>
      <c r="AY138" s="3" t="s">
        <v>121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130</v>
      </c>
      <c r="BK138" s="173" t="n">
        <f aca="false">ROUND(I138*H138,2)</f>
        <v>0</v>
      </c>
      <c r="BL138" s="3" t="s">
        <v>129</v>
      </c>
      <c r="BM138" s="172" t="s">
        <v>141</v>
      </c>
    </row>
    <row r="139" s="174" customFormat="true" ht="12.8" hidden="false" customHeight="false" outlineLevel="0" collapsed="false">
      <c r="B139" s="175"/>
      <c r="D139" s="176" t="s">
        <v>132</v>
      </c>
      <c r="E139" s="177"/>
      <c r="F139" s="178" t="s">
        <v>142</v>
      </c>
      <c r="H139" s="179" t="n">
        <v>8.93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132</v>
      </c>
      <c r="AU139" s="177" t="s">
        <v>130</v>
      </c>
      <c r="AV139" s="174" t="s">
        <v>130</v>
      </c>
      <c r="AW139" s="174" t="s">
        <v>31</v>
      </c>
      <c r="AX139" s="174" t="s">
        <v>79</v>
      </c>
      <c r="AY139" s="177" t="s">
        <v>121</v>
      </c>
    </row>
    <row r="140" s="27" customFormat="true" ht="24.15" hidden="false" customHeight="true" outlineLevel="0" collapsed="false">
      <c r="A140" s="22"/>
      <c r="B140" s="160"/>
      <c r="C140" s="161" t="s">
        <v>129</v>
      </c>
      <c r="D140" s="161" t="s">
        <v>124</v>
      </c>
      <c r="E140" s="162" t="s">
        <v>143</v>
      </c>
      <c r="F140" s="163" t="s">
        <v>144</v>
      </c>
      <c r="G140" s="164" t="s">
        <v>127</v>
      </c>
      <c r="H140" s="165" t="n">
        <v>119.474</v>
      </c>
      <c r="I140" s="166"/>
      <c r="J140" s="167" t="n">
        <f aca="false">ROUND(I140*H140,2)</f>
        <v>0</v>
      </c>
      <c r="K140" s="163" t="s">
        <v>128</v>
      </c>
      <c r="L140" s="23"/>
      <c r="M140" s="168"/>
      <c r="N140" s="169" t="s">
        <v>40</v>
      </c>
      <c r="O140" s="60"/>
      <c r="P140" s="170" t="n">
        <f aca="false">O140*H140</f>
        <v>0</v>
      </c>
      <c r="Q140" s="170" t="n">
        <v>0.014</v>
      </c>
      <c r="R140" s="170" t="n">
        <f aca="false">Q140*H140</f>
        <v>1.672636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129</v>
      </c>
      <c r="AT140" s="172" t="s">
        <v>124</v>
      </c>
      <c r="AU140" s="172" t="s">
        <v>130</v>
      </c>
      <c r="AY140" s="3" t="s">
        <v>121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130</v>
      </c>
      <c r="BK140" s="173" t="n">
        <f aca="false">ROUND(I140*H140,2)</f>
        <v>0</v>
      </c>
      <c r="BL140" s="3" t="s">
        <v>129</v>
      </c>
      <c r="BM140" s="172" t="s">
        <v>145</v>
      </c>
    </row>
    <row r="141" s="174" customFormat="true" ht="12.8" hidden="false" customHeight="false" outlineLevel="0" collapsed="false">
      <c r="B141" s="175"/>
      <c r="D141" s="176" t="s">
        <v>132</v>
      </c>
      <c r="E141" s="177"/>
      <c r="F141" s="178" t="s">
        <v>146</v>
      </c>
      <c r="H141" s="179" t="n">
        <v>17.33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132</v>
      </c>
      <c r="AU141" s="177" t="s">
        <v>130</v>
      </c>
      <c r="AV141" s="174" t="s">
        <v>130</v>
      </c>
      <c r="AW141" s="174" t="s">
        <v>31</v>
      </c>
      <c r="AX141" s="174" t="s">
        <v>74</v>
      </c>
      <c r="AY141" s="177" t="s">
        <v>121</v>
      </c>
    </row>
    <row r="142" s="174" customFormat="true" ht="12.8" hidden="false" customHeight="false" outlineLevel="0" collapsed="false">
      <c r="B142" s="175"/>
      <c r="D142" s="176" t="s">
        <v>132</v>
      </c>
      <c r="E142" s="177"/>
      <c r="F142" s="178" t="s">
        <v>147</v>
      </c>
      <c r="H142" s="179" t="n">
        <v>5.98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132</v>
      </c>
      <c r="AU142" s="177" t="s">
        <v>130</v>
      </c>
      <c r="AV142" s="174" t="s">
        <v>130</v>
      </c>
      <c r="AW142" s="174" t="s">
        <v>31</v>
      </c>
      <c r="AX142" s="174" t="s">
        <v>74</v>
      </c>
      <c r="AY142" s="177" t="s">
        <v>121</v>
      </c>
    </row>
    <row r="143" s="174" customFormat="true" ht="12.8" hidden="false" customHeight="false" outlineLevel="0" collapsed="false">
      <c r="B143" s="175"/>
      <c r="D143" s="176" t="s">
        <v>132</v>
      </c>
      <c r="E143" s="177"/>
      <c r="F143" s="178" t="s">
        <v>148</v>
      </c>
      <c r="H143" s="179" t="n">
        <v>22.18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132</v>
      </c>
      <c r="AU143" s="177" t="s">
        <v>130</v>
      </c>
      <c r="AV143" s="174" t="s">
        <v>130</v>
      </c>
      <c r="AW143" s="174" t="s">
        <v>31</v>
      </c>
      <c r="AX143" s="174" t="s">
        <v>74</v>
      </c>
      <c r="AY143" s="177" t="s">
        <v>121</v>
      </c>
    </row>
    <row r="144" s="174" customFormat="true" ht="19.4" hidden="false" customHeight="false" outlineLevel="0" collapsed="false">
      <c r="B144" s="175"/>
      <c r="D144" s="176" t="s">
        <v>132</v>
      </c>
      <c r="E144" s="177"/>
      <c r="F144" s="178" t="s">
        <v>149</v>
      </c>
      <c r="H144" s="179" t="n">
        <v>42.989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132</v>
      </c>
      <c r="AU144" s="177" t="s">
        <v>130</v>
      </c>
      <c r="AV144" s="174" t="s">
        <v>130</v>
      </c>
      <c r="AW144" s="174" t="s">
        <v>31</v>
      </c>
      <c r="AX144" s="174" t="s">
        <v>74</v>
      </c>
      <c r="AY144" s="177" t="s">
        <v>121</v>
      </c>
    </row>
    <row r="145" s="174" customFormat="true" ht="19.4" hidden="false" customHeight="false" outlineLevel="0" collapsed="false">
      <c r="B145" s="175"/>
      <c r="D145" s="176" t="s">
        <v>132</v>
      </c>
      <c r="E145" s="177"/>
      <c r="F145" s="178" t="s">
        <v>150</v>
      </c>
      <c r="H145" s="179" t="n">
        <v>30.995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132</v>
      </c>
      <c r="AU145" s="177" t="s">
        <v>130</v>
      </c>
      <c r="AV145" s="174" t="s">
        <v>130</v>
      </c>
      <c r="AW145" s="174" t="s">
        <v>31</v>
      </c>
      <c r="AX145" s="174" t="s">
        <v>74</v>
      </c>
      <c r="AY145" s="177" t="s">
        <v>121</v>
      </c>
    </row>
    <row r="146" s="184" customFormat="true" ht="12.8" hidden="false" customHeight="false" outlineLevel="0" collapsed="false">
      <c r="B146" s="185"/>
      <c r="D146" s="176" t="s">
        <v>132</v>
      </c>
      <c r="E146" s="186"/>
      <c r="F146" s="187" t="s">
        <v>151</v>
      </c>
      <c r="H146" s="188" t="n">
        <v>119.474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132</v>
      </c>
      <c r="AU146" s="186" t="s">
        <v>130</v>
      </c>
      <c r="AV146" s="184" t="s">
        <v>129</v>
      </c>
      <c r="AW146" s="184" t="s">
        <v>31</v>
      </c>
      <c r="AX146" s="184" t="s">
        <v>79</v>
      </c>
      <c r="AY146" s="186" t="s">
        <v>121</v>
      </c>
    </row>
    <row r="147" s="27" customFormat="true" ht="24.15" hidden="false" customHeight="true" outlineLevel="0" collapsed="false">
      <c r="A147" s="22"/>
      <c r="B147" s="160"/>
      <c r="C147" s="161" t="s">
        <v>152</v>
      </c>
      <c r="D147" s="161" t="s">
        <v>124</v>
      </c>
      <c r="E147" s="162" t="s">
        <v>153</v>
      </c>
      <c r="F147" s="163" t="s">
        <v>154</v>
      </c>
      <c r="G147" s="164" t="s">
        <v>127</v>
      </c>
      <c r="H147" s="165" t="n">
        <v>8.94</v>
      </c>
      <c r="I147" s="166"/>
      <c r="J147" s="167" t="n">
        <f aca="false">ROUND(I147*H147,2)</f>
        <v>0</v>
      </c>
      <c r="K147" s="163" t="s">
        <v>128</v>
      </c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129</v>
      </c>
      <c r="AT147" s="172" t="s">
        <v>124</v>
      </c>
      <c r="AU147" s="172" t="s">
        <v>130</v>
      </c>
      <c r="AY147" s="3" t="s">
        <v>121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130</v>
      </c>
      <c r="BK147" s="173" t="n">
        <f aca="false">ROUND(I147*H147,2)</f>
        <v>0</v>
      </c>
      <c r="BL147" s="3" t="s">
        <v>129</v>
      </c>
      <c r="BM147" s="172" t="s">
        <v>155</v>
      </c>
    </row>
    <row r="148" s="174" customFormat="true" ht="12.8" hidden="false" customHeight="false" outlineLevel="0" collapsed="false">
      <c r="B148" s="175"/>
      <c r="D148" s="176" t="s">
        <v>132</v>
      </c>
      <c r="E148" s="177"/>
      <c r="F148" s="178" t="s">
        <v>156</v>
      </c>
      <c r="H148" s="179" t="n">
        <v>8.94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132</v>
      </c>
      <c r="AU148" s="177" t="s">
        <v>130</v>
      </c>
      <c r="AV148" s="174" t="s">
        <v>130</v>
      </c>
      <c r="AW148" s="174" t="s">
        <v>31</v>
      </c>
      <c r="AX148" s="174" t="s">
        <v>79</v>
      </c>
      <c r="AY148" s="177" t="s">
        <v>121</v>
      </c>
    </row>
    <row r="149" s="27" customFormat="true" ht="16.5" hidden="false" customHeight="true" outlineLevel="0" collapsed="false">
      <c r="A149" s="22"/>
      <c r="B149" s="160"/>
      <c r="C149" s="161" t="s">
        <v>122</v>
      </c>
      <c r="D149" s="161" t="s">
        <v>124</v>
      </c>
      <c r="E149" s="162" t="s">
        <v>157</v>
      </c>
      <c r="F149" s="163" t="s">
        <v>158</v>
      </c>
      <c r="G149" s="164" t="s">
        <v>159</v>
      </c>
      <c r="H149" s="165" t="n">
        <v>1</v>
      </c>
      <c r="I149" s="166"/>
      <c r="J149" s="167" t="n">
        <f aca="false">ROUND(I149*H149,2)</f>
        <v>0</v>
      </c>
      <c r="K149" s="163"/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0.00048</v>
      </c>
      <c r="R149" s="170" t="n">
        <f aca="false">Q149*H149</f>
        <v>0.00048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129</v>
      </c>
      <c r="AT149" s="172" t="s">
        <v>124</v>
      </c>
      <c r="AU149" s="172" t="s">
        <v>130</v>
      </c>
      <c r="AY149" s="3" t="s">
        <v>121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130</v>
      </c>
      <c r="BK149" s="173" t="n">
        <f aca="false">ROUND(I149*H149,2)</f>
        <v>0</v>
      </c>
      <c r="BL149" s="3" t="s">
        <v>129</v>
      </c>
      <c r="BM149" s="172" t="s">
        <v>160</v>
      </c>
    </row>
    <row r="150" s="146" customFormat="true" ht="22.8" hidden="false" customHeight="true" outlineLevel="0" collapsed="false">
      <c r="B150" s="147"/>
      <c r="D150" s="148" t="s">
        <v>73</v>
      </c>
      <c r="E150" s="158" t="s">
        <v>161</v>
      </c>
      <c r="F150" s="158" t="s">
        <v>162</v>
      </c>
      <c r="I150" s="150"/>
      <c r="J150" s="159" t="n">
        <f aca="false">BK150</f>
        <v>0</v>
      </c>
      <c r="L150" s="147"/>
      <c r="M150" s="152"/>
      <c r="N150" s="153"/>
      <c r="O150" s="153"/>
      <c r="P150" s="154" t="n">
        <f aca="false">SUM(P151:P159)</f>
        <v>0</v>
      </c>
      <c r="Q150" s="153"/>
      <c r="R150" s="154" t="n">
        <f aca="false">SUM(R151:R159)</f>
        <v>0.002124</v>
      </c>
      <c r="S150" s="153"/>
      <c r="T150" s="155" t="n">
        <f aca="false">SUM(T151:T159)</f>
        <v>1.4066394</v>
      </c>
      <c r="AR150" s="148" t="s">
        <v>79</v>
      </c>
      <c r="AT150" s="156" t="s">
        <v>73</v>
      </c>
      <c r="AU150" s="156" t="s">
        <v>79</v>
      </c>
      <c r="AY150" s="148" t="s">
        <v>121</v>
      </c>
      <c r="BK150" s="157" t="n">
        <f aca="false">SUM(BK151:BK159)</f>
        <v>0</v>
      </c>
    </row>
    <row r="151" s="27" customFormat="true" ht="24.15" hidden="false" customHeight="true" outlineLevel="0" collapsed="false">
      <c r="A151" s="22"/>
      <c r="B151" s="160"/>
      <c r="C151" s="161" t="s">
        <v>163</v>
      </c>
      <c r="D151" s="161" t="s">
        <v>124</v>
      </c>
      <c r="E151" s="162" t="s">
        <v>164</v>
      </c>
      <c r="F151" s="163" t="s">
        <v>165</v>
      </c>
      <c r="G151" s="164" t="s">
        <v>127</v>
      </c>
      <c r="H151" s="165" t="n">
        <v>53.1</v>
      </c>
      <c r="I151" s="166"/>
      <c r="J151" s="167" t="n">
        <f aca="false">ROUND(I151*H151,2)</f>
        <v>0</v>
      </c>
      <c r="K151" s="163" t="s">
        <v>128</v>
      </c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4E-005</v>
      </c>
      <c r="R151" s="170" t="n">
        <f aca="false">Q151*H151</f>
        <v>0.002124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129</v>
      </c>
      <c r="AT151" s="172" t="s">
        <v>124</v>
      </c>
      <c r="AU151" s="172" t="s">
        <v>130</v>
      </c>
      <c r="AY151" s="3" t="s">
        <v>121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130</v>
      </c>
      <c r="BK151" s="173" t="n">
        <f aca="false">ROUND(I151*H151,2)</f>
        <v>0</v>
      </c>
      <c r="BL151" s="3" t="s">
        <v>129</v>
      </c>
      <c r="BM151" s="172" t="s">
        <v>166</v>
      </c>
    </row>
    <row r="152" s="27" customFormat="true" ht="24.15" hidden="false" customHeight="true" outlineLevel="0" collapsed="false">
      <c r="A152" s="22"/>
      <c r="B152" s="160"/>
      <c r="C152" s="161" t="s">
        <v>167</v>
      </c>
      <c r="D152" s="161" t="s">
        <v>124</v>
      </c>
      <c r="E152" s="162" t="s">
        <v>168</v>
      </c>
      <c r="F152" s="163" t="s">
        <v>169</v>
      </c>
      <c r="G152" s="164" t="s">
        <v>159</v>
      </c>
      <c r="H152" s="165" t="n">
        <v>1</v>
      </c>
      <c r="I152" s="166"/>
      <c r="J152" s="167" t="n">
        <f aca="false">ROUND(I152*H152,2)</f>
        <v>0</v>
      </c>
      <c r="K152" s="163"/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0.0515</v>
      </c>
      <c r="T152" s="171" t="n">
        <f aca="false">S152*H152</f>
        <v>0.0515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129</v>
      </c>
      <c r="AT152" s="172" t="s">
        <v>124</v>
      </c>
      <c r="AU152" s="172" t="s">
        <v>130</v>
      </c>
      <c r="AY152" s="3" t="s">
        <v>121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130</v>
      </c>
      <c r="BK152" s="173" t="n">
        <f aca="false">ROUND(I152*H152,2)</f>
        <v>0</v>
      </c>
      <c r="BL152" s="3" t="s">
        <v>129</v>
      </c>
      <c r="BM152" s="172" t="s">
        <v>170</v>
      </c>
    </row>
    <row r="153" s="27" customFormat="true" ht="24.15" hidden="false" customHeight="true" outlineLevel="0" collapsed="false">
      <c r="A153" s="22"/>
      <c r="B153" s="160"/>
      <c r="C153" s="161" t="s">
        <v>161</v>
      </c>
      <c r="D153" s="161" t="s">
        <v>124</v>
      </c>
      <c r="E153" s="162" t="s">
        <v>171</v>
      </c>
      <c r="F153" s="163" t="s">
        <v>172</v>
      </c>
      <c r="G153" s="164" t="s">
        <v>173</v>
      </c>
      <c r="H153" s="165" t="n">
        <v>5</v>
      </c>
      <c r="I153" s="166"/>
      <c r="J153" s="167" t="n">
        <f aca="false">ROUND(I153*H153,2)</f>
        <v>0</v>
      </c>
      <c r="K153" s="163"/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129</v>
      </c>
      <c r="AT153" s="172" t="s">
        <v>124</v>
      </c>
      <c r="AU153" s="172" t="s">
        <v>130</v>
      </c>
      <c r="AY153" s="3" t="s">
        <v>121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130</v>
      </c>
      <c r="BK153" s="173" t="n">
        <f aca="false">ROUND(I153*H153,2)</f>
        <v>0</v>
      </c>
      <c r="BL153" s="3" t="s">
        <v>129</v>
      </c>
      <c r="BM153" s="172" t="s">
        <v>174</v>
      </c>
    </row>
    <row r="154" s="27" customFormat="true" ht="16.5" hidden="false" customHeight="true" outlineLevel="0" collapsed="false">
      <c r="A154" s="22"/>
      <c r="B154" s="160"/>
      <c r="C154" s="161" t="s">
        <v>175</v>
      </c>
      <c r="D154" s="161" t="s">
        <v>124</v>
      </c>
      <c r="E154" s="162" t="s">
        <v>176</v>
      </c>
      <c r="F154" s="163" t="s">
        <v>177</v>
      </c>
      <c r="G154" s="164" t="s">
        <v>159</v>
      </c>
      <c r="H154" s="165" t="n">
        <v>1</v>
      </c>
      <c r="I154" s="166"/>
      <c r="J154" s="167" t="n">
        <f aca="false">ROUND(I154*H154,2)</f>
        <v>0</v>
      </c>
      <c r="K154" s="163"/>
      <c r="L154" s="23"/>
      <c r="M154" s="168"/>
      <c r="N154" s="169" t="s">
        <v>40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129</v>
      </c>
      <c r="AT154" s="172" t="s">
        <v>124</v>
      </c>
      <c r="AU154" s="172" t="s">
        <v>130</v>
      </c>
      <c r="AY154" s="3" t="s">
        <v>121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130</v>
      </c>
      <c r="BK154" s="173" t="n">
        <f aca="false">ROUND(I154*H154,2)</f>
        <v>0</v>
      </c>
      <c r="BL154" s="3" t="s">
        <v>129</v>
      </c>
      <c r="BM154" s="172" t="s">
        <v>178</v>
      </c>
    </row>
    <row r="155" s="27" customFormat="true" ht="16.5" hidden="false" customHeight="true" outlineLevel="0" collapsed="false">
      <c r="A155" s="22"/>
      <c r="B155" s="160"/>
      <c r="C155" s="161" t="s">
        <v>179</v>
      </c>
      <c r="D155" s="161" t="s">
        <v>124</v>
      </c>
      <c r="E155" s="162" t="s">
        <v>180</v>
      </c>
      <c r="F155" s="163" t="s">
        <v>181</v>
      </c>
      <c r="G155" s="164" t="s">
        <v>182</v>
      </c>
      <c r="H155" s="165" t="n">
        <v>3</v>
      </c>
      <c r="I155" s="166"/>
      <c r="J155" s="167" t="n">
        <f aca="false">ROUND(I155*H155,2)</f>
        <v>0</v>
      </c>
      <c r="K155" s="163"/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0.025</v>
      </c>
      <c r="T155" s="171" t="n">
        <f aca="false">S155*H155</f>
        <v>0.075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129</v>
      </c>
      <c r="AT155" s="172" t="s">
        <v>124</v>
      </c>
      <c r="AU155" s="172" t="s">
        <v>130</v>
      </c>
      <c r="AY155" s="3" t="s">
        <v>121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130</v>
      </c>
      <c r="BK155" s="173" t="n">
        <f aca="false">ROUND(I155*H155,2)</f>
        <v>0</v>
      </c>
      <c r="BL155" s="3" t="s">
        <v>129</v>
      </c>
      <c r="BM155" s="172" t="s">
        <v>183</v>
      </c>
    </row>
    <row r="156" s="27" customFormat="true" ht="16.5" hidden="false" customHeight="true" outlineLevel="0" collapsed="false">
      <c r="A156" s="22"/>
      <c r="B156" s="160"/>
      <c r="C156" s="161" t="s">
        <v>184</v>
      </c>
      <c r="D156" s="161" t="s">
        <v>124</v>
      </c>
      <c r="E156" s="162" t="s">
        <v>185</v>
      </c>
      <c r="F156" s="163" t="s">
        <v>186</v>
      </c>
      <c r="G156" s="164" t="s">
        <v>182</v>
      </c>
      <c r="H156" s="165" t="n">
        <v>1</v>
      </c>
      <c r="I156" s="166"/>
      <c r="J156" s="167" t="n">
        <f aca="false">ROUND(I156*H156,2)</f>
        <v>0</v>
      </c>
      <c r="K156" s="163"/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0.025</v>
      </c>
      <c r="T156" s="171" t="n">
        <f aca="false">S156*H156</f>
        <v>0.025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129</v>
      </c>
      <c r="AT156" s="172" t="s">
        <v>124</v>
      </c>
      <c r="AU156" s="172" t="s">
        <v>130</v>
      </c>
      <c r="AY156" s="3" t="s">
        <v>121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130</v>
      </c>
      <c r="BK156" s="173" t="n">
        <f aca="false">ROUND(I156*H156,2)</f>
        <v>0</v>
      </c>
      <c r="BL156" s="3" t="s">
        <v>129</v>
      </c>
      <c r="BM156" s="172" t="s">
        <v>187</v>
      </c>
    </row>
    <row r="157" s="27" customFormat="true" ht="16.5" hidden="false" customHeight="true" outlineLevel="0" collapsed="false">
      <c r="A157" s="22"/>
      <c r="B157" s="160"/>
      <c r="C157" s="161" t="s">
        <v>188</v>
      </c>
      <c r="D157" s="161" t="s">
        <v>124</v>
      </c>
      <c r="E157" s="162" t="s">
        <v>189</v>
      </c>
      <c r="F157" s="163" t="s">
        <v>190</v>
      </c>
      <c r="G157" s="164" t="s">
        <v>182</v>
      </c>
      <c r="H157" s="165" t="n">
        <v>3</v>
      </c>
      <c r="I157" s="166"/>
      <c r="J157" s="167" t="n">
        <f aca="false">ROUND(I157*H157,2)</f>
        <v>0</v>
      </c>
      <c r="K157" s="163"/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0.025</v>
      </c>
      <c r="T157" s="171" t="n">
        <f aca="false">S157*H157</f>
        <v>0.075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129</v>
      </c>
      <c r="AT157" s="172" t="s">
        <v>124</v>
      </c>
      <c r="AU157" s="172" t="s">
        <v>130</v>
      </c>
      <c r="AY157" s="3" t="s">
        <v>121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130</v>
      </c>
      <c r="BK157" s="173" t="n">
        <f aca="false">ROUND(I157*H157,2)</f>
        <v>0</v>
      </c>
      <c r="BL157" s="3" t="s">
        <v>129</v>
      </c>
      <c r="BM157" s="172" t="s">
        <v>191</v>
      </c>
    </row>
    <row r="158" s="27" customFormat="true" ht="37.8" hidden="false" customHeight="true" outlineLevel="0" collapsed="false">
      <c r="A158" s="22"/>
      <c r="B158" s="160"/>
      <c r="C158" s="161" t="s">
        <v>192</v>
      </c>
      <c r="D158" s="161" t="s">
        <v>124</v>
      </c>
      <c r="E158" s="162" t="s">
        <v>193</v>
      </c>
      <c r="F158" s="163" t="s">
        <v>194</v>
      </c>
      <c r="G158" s="164" t="s">
        <v>127</v>
      </c>
      <c r="H158" s="165" t="n">
        <v>53.1</v>
      </c>
      <c r="I158" s="166"/>
      <c r="J158" s="167" t="n">
        <f aca="false">ROUND(I158*H158,2)</f>
        <v>0</v>
      </c>
      <c r="K158" s="163" t="s">
        <v>128</v>
      </c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0.004</v>
      </c>
      <c r="T158" s="171" t="n">
        <f aca="false">S158*H158</f>
        <v>0.2124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129</v>
      </c>
      <c r="AT158" s="172" t="s">
        <v>124</v>
      </c>
      <c r="AU158" s="172" t="s">
        <v>130</v>
      </c>
      <c r="AY158" s="3" t="s">
        <v>121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130</v>
      </c>
      <c r="BK158" s="173" t="n">
        <f aca="false">ROUND(I158*H158,2)</f>
        <v>0</v>
      </c>
      <c r="BL158" s="3" t="s">
        <v>129</v>
      </c>
      <c r="BM158" s="172" t="s">
        <v>195</v>
      </c>
    </row>
    <row r="159" s="27" customFormat="true" ht="37.8" hidden="false" customHeight="true" outlineLevel="0" collapsed="false">
      <c r="A159" s="22"/>
      <c r="B159" s="160"/>
      <c r="C159" s="161" t="s">
        <v>7</v>
      </c>
      <c r="D159" s="161" t="s">
        <v>124</v>
      </c>
      <c r="E159" s="162" t="s">
        <v>196</v>
      </c>
      <c r="F159" s="163" t="s">
        <v>197</v>
      </c>
      <c r="G159" s="164" t="s">
        <v>127</v>
      </c>
      <c r="H159" s="165" t="n">
        <v>119.474</v>
      </c>
      <c r="I159" s="166"/>
      <c r="J159" s="167" t="n">
        <f aca="false">ROUND(I159*H159,2)</f>
        <v>0</v>
      </c>
      <c r="K159" s="163" t="s">
        <v>128</v>
      </c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0.0081</v>
      </c>
      <c r="T159" s="171" t="n">
        <f aca="false">S159*H159</f>
        <v>0.9677394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129</v>
      </c>
      <c r="AT159" s="172" t="s">
        <v>124</v>
      </c>
      <c r="AU159" s="172" t="s">
        <v>130</v>
      </c>
      <c r="AY159" s="3" t="s">
        <v>121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130</v>
      </c>
      <c r="BK159" s="173" t="n">
        <f aca="false">ROUND(I159*H159,2)</f>
        <v>0</v>
      </c>
      <c r="BL159" s="3" t="s">
        <v>129</v>
      </c>
      <c r="BM159" s="172" t="s">
        <v>198</v>
      </c>
    </row>
    <row r="160" s="146" customFormat="true" ht="22.8" hidden="false" customHeight="true" outlineLevel="0" collapsed="false">
      <c r="B160" s="147"/>
      <c r="D160" s="148" t="s">
        <v>73</v>
      </c>
      <c r="E160" s="158" t="s">
        <v>199</v>
      </c>
      <c r="F160" s="158" t="s">
        <v>200</v>
      </c>
      <c r="I160" s="150"/>
      <c r="J160" s="159" t="n">
        <f aca="false">BK160</f>
        <v>0</v>
      </c>
      <c r="L160" s="147"/>
      <c r="M160" s="152"/>
      <c r="N160" s="153"/>
      <c r="O160" s="153"/>
      <c r="P160" s="154" t="n">
        <f aca="false">SUM(P161:P165)</f>
        <v>0</v>
      </c>
      <c r="Q160" s="153"/>
      <c r="R160" s="154" t="n">
        <f aca="false">SUM(R161:R165)</f>
        <v>0</v>
      </c>
      <c r="S160" s="153"/>
      <c r="T160" s="155" t="n">
        <f aca="false">SUM(T161:T165)</f>
        <v>0</v>
      </c>
      <c r="AR160" s="148" t="s">
        <v>79</v>
      </c>
      <c r="AT160" s="156" t="s">
        <v>73</v>
      </c>
      <c r="AU160" s="156" t="s">
        <v>79</v>
      </c>
      <c r="AY160" s="148" t="s">
        <v>121</v>
      </c>
      <c r="BK160" s="157" t="n">
        <f aca="false">SUM(BK161:BK165)</f>
        <v>0</v>
      </c>
    </row>
    <row r="161" s="27" customFormat="true" ht="24.15" hidden="false" customHeight="true" outlineLevel="0" collapsed="false">
      <c r="A161" s="22"/>
      <c r="B161" s="160"/>
      <c r="C161" s="161" t="s">
        <v>201</v>
      </c>
      <c r="D161" s="161" t="s">
        <v>124</v>
      </c>
      <c r="E161" s="162" t="s">
        <v>202</v>
      </c>
      <c r="F161" s="163" t="s">
        <v>203</v>
      </c>
      <c r="G161" s="164" t="s">
        <v>204</v>
      </c>
      <c r="H161" s="165" t="n">
        <v>1.574</v>
      </c>
      <c r="I161" s="166"/>
      <c r="J161" s="167" t="n">
        <f aca="false">ROUND(I161*H161,2)</f>
        <v>0</v>
      </c>
      <c r="K161" s="163" t="s">
        <v>128</v>
      </c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129</v>
      </c>
      <c r="AT161" s="172" t="s">
        <v>124</v>
      </c>
      <c r="AU161" s="172" t="s">
        <v>130</v>
      </c>
      <c r="AY161" s="3" t="s">
        <v>121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130</v>
      </c>
      <c r="BK161" s="173" t="n">
        <f aca="false">ROUND(I161*H161,2)</f>
        <v>0</v>
      </c>
      <c r="BL161" s="3" t="s">
        <v>129</v>
      </c>
      <c r="BM161" s="172" t="s">
        <v>205</v>
      </c>
    </row>
    <row r="162" s="27" customFormat="true" ht="24.15" hidden="false" customHeight="true" outlineLevel="0" collapsed="false">
      <c r="A162" s="22"/>
      <c r="B162" s="160"/>
      <c r="C162" s="161" t="s">
        <v>206</v>
      </c>
      <c r="D162" s="161" t="s">
        <v>124</v>
      </c>
      <c r="E162" s="162" t="s">
        <v>207</v>
      </c>
      <c r="F162" s="163" t="s">
        <v>208</v>
      </c>
      <c r="G162" s="164" t="s">
        <v>204</v>
      </c>
      <c r="H162" s="165" t="n">
        <v>1.574</v>
      </c>
      <c r="I162" s="166"/>
      <c r="J162" s="167" t="n">
        <f aca="false">ROUND(I162*H162,2)</f>
        <v>0</v>
      </c>
      <c r="K162" s="163" t="s">
        <v>128</v>
      </c>
      <c r="L162" s="23"/>
      <c r="M162" s="168"/>
      <c r="N162" s="169" t="s">
        <v>40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129</v>
      </c>
      <c r="AT162" s="172" t="s">
        <v>124</v>
      </c>
      <c r="AU162" s="172" t="s">
        <v>130</v>
      </c>
      <c r="AY162" s="3" t="s">
        <v>121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130</v>
      </c>
      <c r="BK162" s="173" t="n">
        <f aca="false">ROUND(I162*H162,2)</f>
        <v>0</v>
      </c>
      <c r="BL162" s="3" t="s">
        <v>129</v>
      </c>
      <c r="BM162" s="172" t="s">
        <v>209</v>
      </c>
    </row>
    <row r="163" s="27" customFormat="true" ht="24.15" hidden="false" customHeight="true" outlineLevel="0" collapsed="false">
      <c r="A163" s="22"/>
      <c r="B163" s="160"/>
      <c r="C163" s="161" t="s">
        <v>210</v>
      </c>
      <c r="D163" s="161" t="s">
        <v>124</v>
      </c>
      <c r="E163" s="162" t="s">
        <v>211</v>
      </c>
      <c r="F163" s="163" t="s">
        <v>212</v>
      </c>
      <c r="G163" s="164" t="s">
        <v>204</v>
      </c>
      <c r="H163" s="165" t="n">
        <v>37.776</v>
      </c>
      <c r="I163" s="166"/>
      <c r="J163" s="167" t="n">
        <f aca="false">ROUND(I163*H163,2)</f>
        <v>0</v>
      </c>
      <c r="K163" s="163" t="s">
        <v>128</v>
      </c>
      <c r="L163" s="23"/>
      <c r="M163" s="168"/>
      <c r="N163" s="169" t="s">
        <v>40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129</v>
      </c>
      <c r="AT163" s="172" t="s">
        <v>124</v>
      </c>
      <c r="AU163" s="172" t="s">
        <v>130</v>
      </c>
      <c r="AY163" s="3" t="s">
        <v>121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130</v>
      </c>
      <c r="BK163" s="173" t="n">
        <f aca="false">ROUND(I163*H163,2)</f>
        <v>0</v>
      </c>
      <c r="BL163" s="3" t="s">
        <v>129</v>
      </c>
      <c r="BM163" s="172" t="s">
        <v>213</v>
      </c>
    </row>
    <row r="164" s="174" customFormat="true" ht="12.8" hidden="false" customHeight="false" outlineLevel="0" collapsed="false">
      <c r="B164" s="175"/>
      <c r="D164" s="176" t="s">
        <v>132</v>
      </c>
      <c r="F164" s="178" t="s">
        <v>214</v>
      </c>
      <c r="H164" s="179" t="n">
        <v>37.776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132</v>
      </c>
      <c r="AU164" s="177" t="s">
        <v>130</v>
      </c>
      <c r="AV164" s="174" t="s">
        <v>130</v>
      </c>
      <c r="AW164" s="174" t="s">
        <v>2</v>
      </c>
      <c r="AX164" s="174" t="s">
        <v>79</v>
      </c>
      <c r="AY164" s="177" t="s">
        <v>121</v>
      </c>
    </row>
    <row r="165" s="27" customFormat="true" ht="24.15" hidden="false" customHeight="true" outlineLevel="0" collapsed="false">
      <c r="A165" s="22"/>
      <c r="B165" s="160"/>
      <c r="C165" s="161" t="s">
        <v>215</v>
      </c>
      <c r="D165" s="161" t="s">
        <v>124</v>
      </c>
      <c r="E165" s="162" t="s">
        <v>216</v>
      </c>
      <c r="F165" s="163" t="s">
        <v>217</v>
      </c>
      <c r="G165" s="164" t="s">
        <v>204</v>
      </c>
      <c r="H165" s="165" t="n">
        <v>1.574</v>
      </c>
      <c r="I165" s="166"/>
      <c r="J165" s="167" t="n">
        <f aca="false">ROUND(I165*H165,2)</f>
        <v>0</v>
      </c>
      <c r="K165" s="163" t="s">
        <v>128</v>
      </c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129</v>
      </c>
      <c r="AT165" s="172" t="s">
        <v>124</v>
      </c>
      <c r="AU165" s="172" t="s">
        <v>130</v>
      </c>
      <c r="AY165" s="3" t="s">
        <v>121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130</v>
      </c>
      <c r="BK165" s="173" t="n">
        <f aca="false">ROUND(I165*H165,2)</f>
        <v>0</v>
      </c>
      <c r="BL165" s="3" t="s">
        <v>129</v>
      </c>
      <c r="BM165" s="172" t="s">
        <v>218</v>
      </c>
    </row>
    <row r="166" s="146" customFormat="true" ht="22.8" hidden="false" customHeight="true" outlineLevel="0" collapsed="false">
      <c r="B166" s="147"/>
      <c r="D166" s="148" t="s">
        <v>73</v>
      </c>
      <c r="E166" s="158" t="s">
        <v>219</v>
      </c>
      <c r="F166" s="158" t="s">
        <v>220</v>
      </c>
      <c r="I166" s="150"/>
      <c r="J166" s="159" t="n">
        <f aca="false">BK166</f>
        <v>0</v>
      </c>
      <c r="L166" s="147"/>
      <c r="M166" s="152"/>
      <c r="N166" s="153"/>
      <c r="O166" s="153"/>
      <c r="P166" s="154" t="n">
        <f aca="false">P167</f>
        <v>0</v>
      </c>
      <c r="Q166" s="153"/>
      <c r="R166" s="154" t="n">
        <f aca="false">R167</f>
        <v>0</v>
      </c>
      <c r="S166" s="153"/>
      <c r="T166" s="155" t="n">
        <f aca="false">T167</f>
        <v>0</v>
      </c>
      <c r="AR166" s="148" t="s">
        <v>79</v>
      </c>
      <c r="AT166" s="156" t="s">
        <v>73</v>
      </c>
      <c r="AU166" s="156" t="s">
        <v>79</v>
      </c>
      <c r="AY166" s="148" t="s">
        <v>121</v>
      </c>
      <c r="BK166" s="157" t="n">
        <f aca="false">BK167</f>
        <v>0</v>
      </c>
    </row>
    <row r="167" s="27" customFormat="true" ht="21.75" hidden="false" customHeight="true" outlineLevel="0" collapsed="false">
      <c r="A167" s="22"/>
      <c r="B167" s="160"/>
      <c r="C167" s="161" t="s">
        <v>221</v>
      </c>
      <c r="D167" s="161" t="s">
        <v>124</v>
      </c>
      <c r="E167" s="162" t="s">
        <v>222</v>
      </c>
      <c r="F167" s="163" t="s">
        <v>223</v>
      </c>
      <c r="G167" s="164" t="s">
        <v>204</v>
      </c>
      <c r="H167" s="165" t="n">
        <v>2.053</v>
      </c>
      <c r="I167" s="166"/>
      <c r="J167" s="167" t="n">
        <f aca="false">ROUND(I167*H167,2)</f>
        <v>0</v>
      </c>
      <c r="K167" s="163" t="s">
        <v>128</v>
      </c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129</v>
      </c>
      <c r="AT167" s="172" t="s">
        <v>124</v>
      </c>
      <c r="AU167" s="172" t="s">
        <v>130</v>
      </c>
      <c r="AY167" s="3" t="s">
        <v>121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130</v>
      </c>
      <c r="BK167" s="173" t="n">
        <f aca="false">ROUND(I167*H167,2)</f>
        <v>0</v>
      </c>
      <c r="BL167" s="3" t="s">
        <v>129</v>
      </c>
      <c r="BM167" s="172" t="s">
        <v>224</v>
      </c>
    </row>
    <row r="168" s="146" customFormat="true" ht="25.9" hidden="false" customHeight="true" outlineLevel="0" collapsed="false">
      <c r="B168" s="147"/>
      <c r="D168" s="148" t="s">
        <v>73</v>
      </c>
      <c r="E168" s="149" t="s">
        <v>225</v>
      </c>
      <c r="F168" s="149" t="s">
        <v>226</v>
      </c>
      <c r="I168" s="150"/>
      <c r="J168" s="151" t="n">
        <f aca="false">BK168</f>
        <v>0</v>
      </c>
      <c r="L168" s="147"/>
      <c r="M168" s="152"/>
      <c r="N168" s="153"/>
      <c r="O168" s="153"/>
      <c r="P168" s="154" t="n">
        <f aca="false">P169+P171+P174+P180+P185+P192+P202+P212+P220</f>
        <v>0</v>
      </c>
      <c r="Q168" s="153"/>
      <c r="R168" s="154" t="n">
        <f aca="false">R169+R171+R174+R180+R185+R192+R202+R212+R220</f>
        <v>0.3946547</v>
      </c>
      <c r="S168" s="153"/>
      <c r="T168" s="155" t="n">
        <f aca="false">T169+T171+T174+T180+T185+T192+T202+T212+T220</f>
        <v>0.16712875</v>
      </c>
      <c r="AR168" s="148" t="s">
        <v>130</v>
      </c>
      <c r="AT168" s="156" t="s">
        <v>73</v>
      </c>
      <c r="AU168" s="156" t="s">
        <v>74</v>
      </c>
      <c r="AY168" s="148" t="s">
        <v>121</v>
      </c>
      <c r="BK168" s="157" t="n">
        <f aca="false">BK169+BK171+BK174+BK180+BK185+BK192+BK202+BK212+BK220</f>
        <v>0</v>
      </c>
    </row>
    <row r="169" s="146" customFormat="true" ht="22.8" hidden="false" customHeight="true" outlineLevel="0" collapsed="false">
      <c r="B169" s="147"/>
      <c r="D169" s="148" t="s">
        <v>73</v>
      </c>
      <c r="E169" s="158" t="s">
        <v>227</v>
      </c>
      <c r="F169" s="158" t="s">
        <v>228</v>
      </c>
      <c r="I169" s="150"/>
      <c r="J169" s="159" t="n">
        <f aca="false">BK169</f>
        <v>0</v>
      </c>
      <c r="L169" s="147"/>
      <c r="M169" s="152"/>
      <c r="N169" s="153"/>
      <c r="O169" s="153"/>
      <c r="P169" s="154" t="n">
        <f aca="false">P170</f>
        <v>0</v>
      </c>
      <c r="Q169" s="153"/>
      <c r="R169" s="154" t="n">
        <f aca="false">R170</f>
        <v>0.00157</v>
      </c>
      <c r="S169" s="153"/>
      <c r="T169" s="155" t="n">
        <f aca="false">T170</f>
        <v>0</v>
      </c>
      <c r="AR169" s="148" t="s">
        <v>130</v>
      </c>
      <c r="AT169" s="156" t="s">
        <v>73</v>
      </c>
      <c r="AU169" s="156" t="s">
        <v>79</v>
      </c>
      <c r="AY169" s="148" t="s">
        <v>121</v>
      </c>
      <c r="BK169" s="157" t="n">
        <f aca="false">BK170</f>
        <v>0</v>
      </c>
    </row>
    <row r="170" s="27" customFormat="true" ht="24.15" hidden="false" customHeight="true" outlineLevel="0" collapsed="false">
      <c r="A170" s="22"/>
      <c r="B170" s="160"/>
      <c r="C170" s="161" t="s">
        <v>6</v>
      </c>
      <c r="D170" s="161" t="s">
        <v>124</v>
      </c>
      <c r="E170" s="162" t="s">
        <v>229</v>
      </c>
      <c r="F170" s="163" t="s">
        <v>230</v>
      </c>
      <c r="G170" s="164" t="s">
        <v>159</v>
      </c>
      <c r="H170" s="165" t="n">
        <v>1</v>
      </c>
      <c r="I170" s="166"/>
      <c r="J170" s="167" t="n">
        <f aca="false">ROUND(I170*H170,2)</f>
        <v>0</v>
      </c>
      <c r="K170" s="163"/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0.00157</v>
      </c>
      <c r="R170" s="170" t="n">
        <f aca="false">Q170*H170</f>
        <v>0.00157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201</v>
      </c>
      <c r="AT170" s="172" t="s">
        <v>124</v>
      </c>
      <c r="AU170" s="172" t="s">
        <v>130</v>
      </c>
      <c r="AY170" s="3" t="s">
        <v>121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130</v>
      </c>
      <c r="BK170" s="173" t="n">
        <f aca="false">ROUND(I170*H170,2)</f>
        <v>0</v>
      </c>
      <c r="BL170" s="3" t="s">
        <v>201</v>
      </c>
      <c r="BM170" s="172" t="s">
        <v>231</v>
      </c>
    </row>
    <row r="171" s="146" customFormat="true" ht="22.8" hidden="false" customHeight="true" outlineLevel="0" collapsed="false">
      <c r="B171" s="147"/>
      <c r="D171" s="148" t="s">
        <v>73</v>
      </c>
      <c r="E171" s="158" t="s">
        <v>232</v>
      </c>
      <c r="F171" s="158" t="s">
        <v>233</v>
      </c>
      <c r="I171" s="150"/>
      <c r="J171" s="159" t="n">
        <f aca="false">BK171</f>
        <v>0</v>
      </c>
      <c r="L171" s="147"/>
      <c r="M171" s="152"/>
      <c r="N171" s="153"/>
      <c r="O171" s="153"/>
      <c r="P171" s="154" t="n">
        <f aca="false">SUM(P172:P173)</f>
        <v>0</v>
      </c>
      <c r="Q171" s="153"/>
      <c r="R171" s="154" t="n">
        <f aca="false">SUM(R172:R173)</f>
        <v>0</v>
      </c>
      <c r="S171" s="153"/>
      <c r="T171" s="155" t="n">
        <f aca="false">SUM(T172:T173)</f>
        <v>0.067</v>
      </c>
      <c r="AR171" s="148" t="s">
        <v>130</v>
      </c>
      <c r="AT171" s="156" t="s">
        <v>73</v>
      </c>
      <c r="AU171" s="156" t="s">
        <v>79</v>
      </c>
      <c r="AY171" s="148" t="s">
        <v>121</v>
      </c>
      <c r="BK171" s="157" t="n">
        <f aca="false">SUM(BK172:BK173)</f>
        <v>0</v>
      </c>
    </row>
    <row r="172" s="27" customFormat="true" ht="24.15" hidden="false" customHeight="true" outlineLevel="0" collapsed="false">
      <c r="A172" s="22"/>
      <c r="B172" s="160"/>
      <c r="C172" s="161" t="s">
        <v>234</v>
      </c>
      <c r="D172" s="161" t="s">
        <v>124</v>
      </c>
      <c r="E172" s="162" t="s">
        <v>235</v>
      </c>
      <c r="F172" s="163" t="s">
        <v>236</v>
      </c>
      <c r="G172" s="164" t="s">
        <v>237</v>
      </c>
      <c r="H172" s="165" t="n">
        <v>1</v>
      </c>
      <c r="I172" s="166"/>
      <c r="J172" s="167" t="n">
        <f aca="false">ROUND(I172*H172,2)</f>
        <v>0</v>
      </c>
      <c r="K172" s="163"/>
      <c r="L172" s="23"/>
      <c r="M172" s="168"/>
      <c r="N172" s="169" t="s">
        <v>40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0.067</v>
      </c>
      <c r="T172" s="171" t="n">
        <f aca="false">S172*H172</f>
        <v>0.067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201</v>
      </c>
      <c r="AT172" s="172" t="s">
        <v>124</v>
      </c>
      <c r="AU172" s="172" t="s">
        <v>130</v>
      </c>
      <c r="AY172" s="3" t="s">
        <v>121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130</v>
      </c>
      <c r="BK172" s="173" t="n">
        <f aca="false">ROUND(I172*H172,2)</f>
        <v>0</v>
      </c>
      <c r="BL172" s="3" t="s">
        <v>201</v>
      </c>
      <c r="BM172" s="172" t="s">
        <v>238</v>
      </c>
    </row>
    <row r="173" s="27" customFormat="true" ht="24.15" hidden="false" customHeight="true" outlineLevel="0" collapsed="false">
      <c r="A173" s="22"/>
      <c r="B173" s="160"/>
      <c r="C173" s="161" t="s">
        <v>239</v>
      </c>
      <c r="D173" s="161" t="s">
        <v>124</v>
      </c>
      <c r="E173" s="162" t="s">
        <v>240</v>
      </c>
      <c r="F173" s="163" t="s">
        <v>241</v>
      </c>
      <c r="G173" s="164" t="s">
        <v>242</v>
      </c>
      <c r="H173" s="193"/>
      <c r="I173" s="166"/>
      <c r="J173" s="167" t="n">
        <f aca="false">ROUND(I173*H173,2)</f>
        <v>0</v>
      </c>
      <c r="K173" s="163" t="s">
        <v>128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201</v>
      </c>
      <c r="AT173" s="172" t="s">
        <v>124</v>
      </c>
      <c r="AU173" s="172" t="s">
        <v>130</v>
      </c>
      <c r="AY173" s="3" t="s">
        <v>121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130</v>
      </c>
      <c r="BK173" s="173" t="n">
        <f aca="false">ROUND(I173*H173,2)</f>
        <v>0</v>
      </c>
      <c r="BL173" s="3" t="s">
        <v>201</v>
      </c>
      <c r="BM173" s="172" t="s">
        <v>243</v>
      </c>
    </row>
    <row r="174" s="146" customFormat="true" ht="22.8" hidden="false" customHeight="true" outlineLevel="0" collapsed="false">
      <c r="B174" s="147"/>
      <c r="D174" s="148" t="s">
        <v>73</v>
      </c>
      <c r="E174" s="158" t="s">
        <v>244</v>
      </c>
      <c r="F174" s="158" t="s">
        <v>245</v>
      </c>
      <c r="I174" s="150"/>
      <c r="J174" s="159" t="n">
        <f aca="false">BK174</f>
        <v>0</v>
      </c>
      <c r="L174" s="147"/>
      <c r="M174" s="152"/>
      <c r="N174" s="153"/>
      <c r="O174" s="153"/>
      <c r="P174" s="154" t="n">
        <f aca="false">SUM(P175:P179)</f>
        <v>0</v>
      </c>
      <c r="Q174" s="153"/>
      <c r="R174" s="154" t="n">
        <f aca="false">SUM(R175:R179)</f>
        <v>0</v>
      </c>
      <c r="S174" s="153"/>
      <c r="T174" s="155" t="n">
        <f aca="false">SUM(T175:T179)</f>
        <v>0</v>
      </c>
      <c r="AR174" s="148" t="s">
        <v>130</v>
      </c>
      <c r="AT174" s="156" t="s">
        <v>73</v>
      </c>
      <c r="AU174" s="156" t="s">
        <v>79</v>
      </c>
      <c r="AY174" s="148" t="s">
        <v>121</v>
      </c>
      <c r="BK174" s="157" t="n">
        <f aca="false">SUM(BK175:BK179)</f>
        <v>0</v>
      </c>
    </row>
    <row r="175" s="27" customFormat="true" ht="16.5" hidden="false" customHeight="true" outlineLevel="0" collapsed="false">
      <c r="A175" s="22"/>
      <c r="B175" s="160"/>
      <c r="C175" s="161" t="s">
        <v>246</v>
      </c>
      <c r="D175" s="161" t="s">
        <v>124</v>
      </c>
      <c r="E175" s="162" t="s">
        <v>247</v>
      </c>
      <c r="F175" s="163" t="s">
        <v>248</v>
      </c>
      <c r="G175" s="164" t="s">
        <v>159</v>
      </c>
      <c r="H175" s="165" t="n">
        <v>3</v>
      </c>
      <c r="I175" s="166"/>
      <c r="J175" s="167" t="n">
        <f aca="false">ROUND(I175*H175,2)</f>
        <v>0</v>
      </c>
      <c r="K175" s="163"/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201</v>
      </c>
      <c r="AT175" s="172" t="s">
        <v>124</v>
      </c>
      <c r="AU175" s="172" t="s">
        <v>130</v>
      </c>
      <c r="AY175" s="3" t="s">
        <v>121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130</v>
      </c>
      <c r="BK175" s="173" t="n">
        <f aca="false">ROUND(I175*H175,2)</f>
        <v>0</v>
      </c>
      <c r="BL175" s="3" t="s">
        <v>201</v>
      </c>
      <c r="BM175" s="172" t="s">
        <v>249</v>
      </c>
    </row>
    <row r="176" s="27" customFormat="true" ht="16.5" hidden="false" customHeight="true" outlineLevel="0" collapsed="false">
      <c r="A176" s="22"/>
      <c r="B176" s="160"/>
      <c r="C176" s="161" t="s">
        <v>250</v>
      </c>
      <c r="D176" s="161" t="s">
        <v>124</v>
      </c>
      <c r="E176" s="162" t="s">
        <v>251</v>
      </c>
      <c r="F176" s="163" t="s">
        <v>252</v>
      </c>
      <c r="G176" s="164" t="s">
        <v>182</v>
      </c>
      <c r="H176" s="165" t="n">
        <v>1</v>
      </c>
      <c r="I176" s="166"/>
      <c r="J176" s="167" t="n">
        <f aca="false">ROUND(I176*H176,2)</f>
        <v>0</v>
      </c>
      <c r="K176" s="163"/>
      <c r="L176" s="23"/>
      <c r="M176" s="168"/>
      <c r="N176" s="169" t="s">
        <v>40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201</v>
      </c>
      <c r="AT176" s="172" t="s">
        <v>124</v>
      </c>
      <c r="AU176" s="172" t="s">
        <v>130</v>
      </c>
      <c r="AY176" s="3" t="s">
        <v>121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130</v>
      </c>
      <c r="BK176" s="173" t="n">
        <f aca="false">ROUND(I176*H176,2)</f>
        <v>0</v>
      </c>
      <c r="BL176" s="3" t="s">
        <v>201</v>
      </c>
      <c r="BM176" s="172" t="s">
        <v>253</v>
      </c>
    </row>
    <row r="177" s="27" customFormat="true" ht="24.15" hidden="false" customHeight="true" outlineLevel="0" collapsed="false">
      <c r="A177" s="22"/>
      <c r="B177" s="160"/>
      <c r="C177" s="161" t="s">
        <v>254</v>
      </c>
      <c r="D177" s="161" t="s">
        <v>124</v>
      </c>
      <c r="E177" s="162" t="s">
        <v>255</v>
      </c>
      <c r="F177" s="163" t="s">
        <v>256</v>
      </c>
      <c r="G177" s="164" t="s">
        <v>182</v>
      </c>
      <c r="H177" s="165" t="n">
        <v>1</v>
      </c>
      <c r="I177" s="166"/>
      <c r="J177" s="167" t="n">
        <f aca="false">ROUND(I177*H177,2)</f>
        <v>0</v>
      </c>
      <c r="K177" s="163"/>
      <c r="L177" s="23"/>
      <c r="M177" s="168"/>
      <c r="N177" s="169" t="s">
        <v>40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201</v>
      </c>
      <c r="AT177" s="172" t="s">
        <v>124</v>
      </c>
      <c r="AU177" s="172" t="s">
        <v>130</v>
      </c>
      <c r="AY177" s="3" t="s">
        <v>121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130</v>
      </c>
      <c r="BK177" s="173" t="n">
        <f aca="false">ROUND(I177*H177,2)</f>
        <v>0</v>
      </c>
      <c r="BL177" s="3" t="s">
        <v>201</v>
      </c>
      <c r="BM177" s="172" t="s">
        <v>257</v>
      </c>
    </row>
    <row r="178" s="27" customFormat="true" ht="16.5" hidden="false" customHeight="true" outlineLevel="0" collapsed="false">
      <c r="A178" s="22"/>
      <c r="B178" s="160"/>
      <c r="C178" s="161" t="s">
        <v>258</v>
      </c>
      <c r="D178" s="161" t="s">
        <v>124</v>
      </c>
      <c r="E178" s="162" t="s">
        <v>259</v>
      </c>
      <c r="F178" s="163" t="s">
        <v>260</v>
      </c>
      <c r="G178" s="164" t="s">
        <v>182</v>
      </c>
      <c r="H178" s="165" t="n">
        <v>6</v>
      </c>
      <c r="I178" s="166"/>
      <c r="J178" s="167" t="n">
        <f aca="false">ROUND(I178*H178,2)</f>
        <v>0</v>
      </c>
      <c r="K178" s="163"/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201</v>
      </c>
      <c r="AT178" s="172" t="s">
        <v>124</v>
      </c>
      <c r="AU178" s="172" t="s">
        <v>130</v>
      </c>
      <c r="AY178" s="3" t="s">
        <v>121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130</v>
      </c>
      <c r="BK178" s="173" t="n">
        <f aca="false">ROUND(I178*H178,2)</f>
        <v>0</v>
      </c>
      <c r="BL178" s="3" t="s">
        <v>201</v>
      </c>
      <c r="BM178" s="172" t="s">
        <v>261</v>
      </c>
    </row>
    <row r="179" s="27" customFormat="true" ht="24.15" hidden="false" customHeight="true" outlineLevel="0" collapsed="false">
      <c r="A179" s="22"/>
      <c r="B179" s="160"/>
      <c r="C179" s="161" t="s">
        <v>262</v>
      </c>
      <c r="D179" s="161" t="s">
        <v>124</v>
      </c>
      <c r="E179" s="162" t="s">
        <v>263</v>
      </c>
      <c r="F179" s="163" t="s">
        <v>264</v>
      </c>
      <c r="G179" s="164" t="s">
        <v>242</v>
      </c>
      <c r="H179" s="193"/>
      <c r="I179" s="166"/>
      <c r="J179" s="167" t="n">
        <f aca="false">ROUND(I179*H179,2)</f>
        <v>0</v>
      </c>
      <c r="K179" s="163" t="s">
        <v>128</v>
      </c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201</v>
      </c>
      <c r="AT179" s="172" t="s">
        <v>124</v>
      </c>
      <c r="AU179" s="172" t="s">
        <v>130</v>
      </c>
      <c r="AY179" s="3" t="s">
        <v>121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130</v>
      </c>
      <c r="BK179" s="173" t="n">
        <f aca="false">ROUND(I179*H179,2)</f>
        <v>0</v>
      </c>
      <c r="BL179" s="3" t="s">
        <v>201</v>
      </c>
      <c r="BM179" s="172" t="s">
        <v>265</v>
      </c>
    </row>
    <row r="180" s="146" customFormat="true" ht="22.8" hidden="false" customHeight="true" outlineLevel="0" collapsed="false">
      <c r="B180" s="147"/>
      <c r="D180" s="148" t="s">
        <v>73</v>
      </c>
      <c r="E180" s="158" t="s">
        <v>266</v>
      </c>
      <c r="F180" s="158" t="s">
        <v>267</v>
      </c>
      <c r="I180" s="150"/>
      <c r="J180" s="159" t="n">
        <f aca="false">BK180</f>
        <v>0</v>
      </c>
      <c r="L180" s="147"/>
      <c r="M180" s="152"/>
      <c r="N180" s="153"/>
      <c r="O180" s="153"/>
      <c r="P180" s="154" t="n">
        <f aca="false">SUM(P181:P184)</f>
        <v>0</v>
      </c>
      <c r="Q180" s="153"/>
      <c r="R180" s="154" t="n">
        <f aca="false">SUM(R181:R184)</f>
        <v>0.00045</v>
      </c>
      <c r="S180" s="153"/>
      <c r="T180" s="155" t="n">
        <f aca="false">SUM(T181:T184)</f>
        <v>0.0003</v>
      </c>
      <c r="AR180" s="148" t="s">
        <v>130</v>
      </c>
      <c r="AT180" s="156" t="s">
        <v>73</v>
      </c>
      <c r="AU180" s="156" t="s">
        <v>79</v>
      </c>
      <c r="AY180" s="148" t="s">
        <v>121</v>
      </c>
      <c r="BK180" s="157" t="n">
        <f aca="false">SUM(BK181:BK184)</f>
        <v>0</v>
      </c>
    </row>
    <row r="181" s="27" customFormat="true" ht="21.75" hidden="false" customHeight="true" outlineLevel="0" collapsed="false">
      <c r="A181" s="22"/>
      <c r="B181" s="160"/>
      <c r="C181" s="161" t="s">
        <v>268</v>
      </c>
      <c r="D181" s="161" t="s">
        <v>124</v>
      </c>
      <c r="E181" s="162" t="s">
        <v>269</v>
      </c>
      <c r="F181" s="163" t="s">
        <v>270</v>
      </c>
      <c r="G181" s="164" t="s">
        <v>182</v>
      </c>
      <c r="H181" s="165" t="n">
        <v>1</v>
      </c>
      <c r="I181" s="166"/>
      <c r="J181" s="167" t="n">
        <f aca="false">ROUND(I181*H181,2)</f>
        <v>0</v>
      </c>
      <c r="K181" s="163" t="s">
        <v>128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201</v>
      </c>
      <c r="AT181" s="172" t="s">
        <v>124</v>
      </c>
      <c r="AU181" s="172" t="s">
        <v>130</v>
      </c>
      <c r="AY181" s="3" t="s">
        <v>121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130</v>
      </c>
      <c r="BK181" s="173" t="n">
        <f aca="false">ROUND(I181*H181,2)</f>
        <v>0</v>
      </c>
      <c r="BL181" s="3" t="s">
        <v>201</v>
      </c>
      <c r="BM181" s="172" t="s">
        <v>271</v>
      </c>
    </row>
    <row r="182" s="27" customFormat="true" ht="16.5" hidden="false" customHeight="true" outlineLevel="0" collapsed="false">
      <c r="A182" s="22"/>
      <c r="B182" s="160"/>
      <c r="C182" s="194" t="s">
        <v>272</v>
      </c>
      <c r="D182" s="194" t="s">
        <v>273</v>
      </c>
      <c r="E182" s="195" t="s">
        <v>274</v>
      </c>
      <c r="F182" s="196" t="s">
        <v>275</v>
      </c>
      <c r="G182" s="197" t="s">
        <v>182</v>
      </c>
      <c r="H182" s="198" t="n">
        <v>1</v>
      </c>
      <c r="I182" s="199"/>
      <c r="J182" s="200" t="n">
        <f aca="false">ROUND(I182*H182,2)</f>
        <v>0</v>
      </c>
      <c r="K182" s="196" t="s">
        <v>128</v>
      </c>
      <c r="L182" s="201"/>
      <c r="M182" s="202"/>
      <c r="N182" s="203" t="s">
        <v>40</v>
      </c>
      <c r="O182" s="60"/>
      <c r="P182" s="170" t="n">
        <f aca="false">O182*H182</f>
        <v>0</v>
      </c>
      <c r="Q182" s="170" t="n">
        <v>0.00045</v>
      </c>
      <c r="R182" s="170" t="n">
        <f aca="false">Q182*H182</f>
        <v>0.00045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276</v>
      </c>
      <c r="AT182" s="172" t="s">
        <v>273</v>
      </c>
      <c r="AU182" s="172" t="s">
        <v>130</v>
      </c>
      <c r="AY182" s="3" t="s">
        <v>121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130</v>
      </c>
      <c r="BK182" s="173" t="n">
        <f aca="false">ROUND(I182*H182,2)</f>
        <v>0</v>
      </c>
      <c r="BL182" s="3" t="s">
        <v>201</v>
      </c>
      <c r="BM182" s="172" t="s">
        <v>277</v>
      </c>
    </row>
    <row r="183" s="27" customFormat="true" ht="21.75" hidden="false" customHeight="true" outlineLevel="0" collapsed="false">
      <c r="A183" s="22"/>
      <c r="B183" s="160"/>
      <c r="C183" s="161" t="s">
        <v>278</v>
      </c>
      <c r="D183" s="161" t="s">
        <v>124</v>
      </c>
      <c r="E183" s="162" t="s">
        <v>279</v>
      </c>
      <c r="F183" s="163" t="s">
        <v>280</v>
      </c>
      <c r="G183" s="164" t="s">
        <v>182</v>
      </c>
      <c r="H183" s="165" t="n">
        <v>1</v>
      </c>
      <c r="I183" s="166"/>
      <c r="J183" s="167" t="n">
        <f aca="false">ROUND(I183*H183,2)</f>
        <v>0</v>
      </c>
      <c r="K183" s="163" t="s">
        <v>128</v>
      </c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0.0003</v>
      </c>
      <c r="T183" s="171" t="n">
        <f aca="false">S183*H183</f>
        <v>0.0003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201</v>
      </c>
      <c r="AT183" s="172" t="s">
        <v>124</v>
      </c>
      <c r="AU183" s="172" t="s">
        <v>130</v>
      </c>
      <c r="AY183" s="3" t="s">
        <v>121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130</v>
      </c>
      <c r="BK183" s="173" t="n">
        <f aca="false">ROUND(I183*H183,2)</f>
        <v>0</v>
      </c>
      <c r="BL183" s="3" t="s">
        <v>201</v>
      </c>
      <c r="BM183" s="172" t="s">
        <v>281</v>
      </c>
    </row>
    <row r="184" s="27" customFormat="true" ht="24.15" hidden="false" customHeight="true" outlineLevel="0" collapsed="false">
      <c r="A184" s="22"/>
      <c r="B184" s="160"/>
      <c r="C184" s="161" t="s">
        <v>276</v>
      </c>
      <c r="D184" s="161" t="s">
        <v>124</v>
      </c>
      <c r="E184" s="162" t="s">
        <v>282</v>
      </c>
      <c r="F184" s="163" t="s">
        <v>283</v>
      </c>
      <c r="G184" s="164" t="s">
        <v>242</v>
      </c>
      <c r="H184" s="193"/>
      <c r="I184" s="166"/>
      <c r="J184" s="167" t="n">
        <f aca="false">ROUND(I184*H184,2)</f>
        <v>0</v>
      </c>
      <c r="K184" s="163" t="s">
        <v>128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201</v>
      </c>
      <c r="AT184" s="172" t="s">
        <v>124</v>
      </c>
      <c r="AU184" s="172" t="s">
        <v>130</v>
      </c>
      <c r="AY184" s="3" t="s">
        <v>121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130</v>
      </c>
      <c r="BK184" s="173" t="n">
        <f aca="false">ROUND(I184*H184,2)</f>
        <v>0</v>
      </c>
      <c r="BL184" s="3" t="s">
        <v>201</v>
      </c>
      <c r="BM184" s="172" t="s">
        <v>284</v>
      </c>
    </row>
    <row r="185" s="146" customFormat="true" ht="22.8" hidden="false" customHeight="true" outlineLevel="0" collapsed="false">
      <c r="B185" s="147"/>
      <c r="D185" s="148" t="s">
        <v>73</v>
      </c>
      <c r="E185" s="158" t="s">
        <v>285</v>
      </c>
      <c r="F185" s="158" t="s">
        <v>286</v>
      </c>
      <c r="I185" s="150"/>
      <c r="J185" s="159" t="n">
        <f aca="false">BK185</f>
        <v>0</v>
      </c>
      <c r="L185" s="147"/>
      <c r="M185" s="152"/>
      <c r="N185" s="153"/>
      <c r="O185" s="153"/>
      <c r="P185" s="154" t="n">
        <f aca="false">SUM(P186:P191)</f>
        <v>0</v>
      </c>
      <c r="Q185" s="153"/>
      <c r="R185" s="154" t="n">
        <f aca="false">SUM(R186:R191)</f>
        <v>0.048</v>
      </c>
      <c r="S185" s="153"/>
      <c r="T185" s="155" t="n">
        <f aca="false">SUM(T186:T191)</f>
        <v>0.0126</v>
      </c>
      <c r="AR185" s="148" t="s">
        <v>130</v>
      </c>
      <c r="AT185" s="156" t="s">
        <v>73</v>
      </c>
      <c r="AU185" s="156" t="s">
        <v>79</v>
      </c>
      <c r="AY185" s="148" t="s">
        <v>121</v>
      </c>
      <c r="BK185" s="157" t="n">
        <f aca="false">SUM(BK186:BK191)</f>
        <v>0</v>
      </c>
    </row>
    <row r="186" s="27" customFormat="true" ht="44.25" hidden="false" customHeight="true" outlineLevel="0" collapsed="false">
      <c r="A186" s="22"/>
      <c r="B186" s="160"/>
      <c r="C186" s="194" t="s">
        <v>287</v>
      </c>
      <c r="D186" s="194" t="s">
        <v>273</v>
      </c>
      <c r="E186" s="195" t="s">
        <v>288</v>
      </c>
      <c r="F186" s="196" t="s">
        <v>289</v>
      </c>
      <c r="G186" s="197" t="s">
        <v>182</v>
      </c>
      <c r="H186" s="198" t="n">
        <v>2</v>
      </c>
      <c r="I186" s="199"/>
      <c r="J186" s="200" t="n">
        <f aca="false">ROUND(I186*H186,2)</f>
        <v>0</v>
      </c>
      <c r="K186" s="196"/>
      <c r="L186" s="201"/>
      <c r="M186" s="202"/>
      <c r="N186" s="203" t="s">
        <v>40</v>
      </c>
      <c r="O186" s="60"/>
      <c r="P186" s="170" t="n">
        <f aca="false">O186*H186</f>
        <v>0</v>
      </c>
      <c r="Q186" s="170" t="n">
        <v>0.016</v>
      </c>
      <c r="R186" s="170" t="n">
        <f aca="false">Q186*H186</f>
        <v>0.032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276</v>
      </c>
      <c r="AT186" s="172" t="s">
        <v>273</v>
      </c>
      <c r="AU186" s="172" t="s">
        <v>130</v>
      </c>
      <c r="AY186" s="3" t="s">
        <v>121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130</v>
      </c>
      <c r="BK186" s="173" t="n">
        <f aca="false">ROUND(I186*H186,2)</f>
        <v>0</v>
      </c>
      <c r="BL186" s="3" t="s">
        <v>201</v>
      </c>
      <c r="BM186" s="172" t="s">
        <v>290</v>
      </c>
    </row>
    <row r="187" s="27" customFormat="true" ht="37.8" hidden="false" customHeight="true" outlineLevel="0" collapsed="false">
      <c r="A187" s="22"/>
      <c r="B187" s="160"/>
      <c r="C187" s="194" t="s">
        <v>291</v>
      </c>
      <c r="D187" s="194" t="s">
        <v>273</v>
      </c>
      <c r="E187" s="195" t="s">
        <v>292</v>
      </c>
      <c r="F187" s="196" t="s">
        <v>293</v>
      </c>
      <c r="G187" s="197" t="s">
        <v>182</v>
      </c>
      <c r="H187" s="198" t="n">
        <v>1</v>
      </c>
      <c r="I187" s="199"/>
      <c r="J187" s="200" t="n">
        <f aca="false">ROUND(I187*H187,2)</f>
        <v>0</v>
      </c>
      <c r="K187" s="196"/>
      <c r="L187" s="201"/>
      <c r="M187" s="202"/>
      <c r="N187" s="203" t="s">
        <v>40</v>
      </c>
      <c r="O187" s="60"/>
      <c r="P187" s="170" t="n">
        <f aca="false">O187*H187</f>
        <v>0</v>
      </c>
      <c r="Q187" s="170" t="n">
        <v>0.016</v>
      </c>
      <c r="R187" s="170" t="n">
        <f aca="false">Q187*H187</f>
        <v>0.016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276</v>
      </c>
      <c r="AT187" s="172" t="s">
        <v>273</v>
      </c>
      <c r="AU187" s="172" t="s">
        <v>130</v>
      </c>
      <c r="AY187" s="3" t="s">
        <v>121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130</v>
      </c>
      <c r="BK187" s="173" t="n">
        <f aca="false">ROUND(I187*H187,2)</f>
        <v>0</v>
      </c>
      <c r="BL187" s="3" t="s">
        <v>201</v>
      </c>
      <c r="BM187" s="172" t="s">
        <v>294</v>
      </c>
    </row>
    <row r="188" s="27" customFormat="true" ht="16.5" hidden="false" customHeight="true" outlineLevel="0" collapsed="false">
      <c r="A188" s="22"/>
      <c r="B188" s="160"/>
      <c r="C188" s="161" t="s">
        <v>295</v>
      </c>
      <c r="D188" s="161" t="s">
        <v>124</v>
      </c>
      <c r="E188" s="162" t="s">
        <v>296</v>
      </c>
      <c r="F188" s="163" t="s">
        <v>297</v>
      </c>
      <c r="G188" s="164" t="s">
        <v>159</v>
      </c>
      <c r="H188" s="165" t="n">
        <v>1</v>
      </c>
      <c r="I188" s="166"/>
      <c r="J188" s="167" t="n">
        <f aca="false">ROUND(I188*H188,2)</f>
        <v>0</v>
      </c>
      <c r="K188" s="163"/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0.0018</v>
      </c>
      <c r="T188" s="171" t="n">
        <f aca="false">S188*H188</f>
        <v>0.0018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201</v>
      </c>
      <c r="AT188" s="172" t="s">
        <v>124</v>
      </c>
      <c r="AU188" s="172" t="s">
        <v>130</v>
      </c>
      <c r="AY188" s="3" t="s">
        <v>121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130</v>
      </c>
      <c r="BK188" s="173" t="n">
        <f aca="false">ROUND(I188*H188,2)</f>
        <v>0</v>
      </c>
      <c r="BL188" s="3" t="s">
        <v>201</v>
      </c>
      <c r="BM188" s="172" t="s">
        <v>298</v>
      </c>
    </row>
    <row r="189" s="27" customFormat="true" ht="16.5" hidden="false" customHeight="true" outlineLevel="0" collapsed="false">
      <c r="A189" s="22"/>
      <c r="B189" s="160"/>
      <c r="C189" s="161" t="s">
        <v>299</v>
      </c>
      <c r="D189" s="161" t="s">
        <v>124</v>
      </c>
      <c r="E189" s="162" t="s">
        <v>300</v>
      </c>
      <c r="F189" s="163" t="s">
        <v>301</v>
      </c>
      <c r="G189" s="164" t="s">
        <v>159</v>
      </c>
      <c r="H189" s="165" t="n">
        <v>5</v>
      </c>
      <c r="I189" s="166"/>
      <c r="J189" s="167" t="n">
        <f aca="false">ROUND(I189*H189,2)</f>
        <v>0</v>
      </c>
      <c r="K189" s="163"/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0.0018</v>
      </c>
      <c r="T189" s="171" t="n">
        <f aca="false">S189*H189</f>
        <v>0.009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201</v>
      </c>
      <c r="AT189" s="172" t="s">
        <v>124</v>
      </c>
      <c r="AU189" s="172" t="s">
        <v>130</v>
      </c>
      <c r="AY189" s="3" t="s">
        <v>121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130</v>
      </c>
      <c r="BK189" s="173" t="n">
        <f aca="false">ROUND(I189*H189,2)</f>
        <v>0</v>
      </c>
      <c r="BL189" s="3" t="s">
        <v>201</v>
      </c>
      <c r="BM189" s="172" t="s">
        <v>302</v>
      </c>
    </row>
    <row r="190" s="27" customFormat="true" ht="24.15" hidden="false" customHeight="true" outlineLevel="0" collapsed="false">
      <c r="A190" s="22"/>
      <c r="B190" s="160"/>
      <c r="C190" s="161" t="s">
        <v>303</v>
      </c>
      <c r="D190" s="161" t="s">
        <v>124</v>
      </c>
      <c r="E190" s="162" t="s">
        <v>304</v>
      </c>
      <c r="F190" s="163" t="s">
        <v>305</v>
      </c>
      <c r="G190" s="164" t="s">
        <v>159</v>
      </c>
      <c r="H190" s="165" t="n">
        <v>1</v>
      </c>
      <c r="I190" s="166"/>
      <c r="J190" s="167" t="n">
        <f aca="false">ROUND(I190*H190,2)</f>
        <v>0</v>
      </c>
      <c r="K190" s="163"/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0.0018</v>
      </c>
      <c r="T190" s="171" t="n">
        <f aca="false">S190*H190</f>
        <v>0.0018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201</v>
      </c>
      <c r="AT190" s="172" t="s">
        <v>124</v>
      </c>
      <c r="AU190" s="172" t="s">
        <v>130</v>
      </c>
      <c r="AY190" s="3" t="s">
        <v>121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130</v>
      </c>
      <c r="BK190" s="173" t="n">
        <f aca="false">ROUND(I190*H190,2)</f>
        <v>0</v>
      </c>
      <c r="BL190" s="3" t="s">
        <v>201</v>
      </c>
      <c r="BM190" s="172" t="s">
        <v>306</v>
      </c>
    </row>
    <row r="191" s="27" customFormat="true" ht="24.15" hidden="false" customHeight="true" outlineLevel="0" collapsed="false">
      <c r="A191" s="22"/>
      <c r="B191" s="160"/>
      <c r="C191" s="161" t="s">
        <v>307</v>
      </c>
      <c r="D191" s="161" t="s">
        <v>124</v>
      </c>
      <c r="E191" s="162" t="s">
        <v>308</v>
      </c>
      <c r="F191" s="163" t="s">
        <v>309</v>
      </c>
      <c r="G191" s="164" t="s">
        <v>242</v>
      </c>
      <c r="H191" s="193"/>
      <c r="I191" s="166"/>
      <c r="J191" s="167" t="n">
        <f aca="false">ROUND(I191*H191,2)</f>
        <v>0</v>
      </c>
      <c r="K191" s="163" t="s">
        <v>128</v>
      </c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201</v>
      </c>
      <c r="AT191" s="172" t="s">
        <v>124</v>
      </c>
      <c r="AU191" s="172" t="s">
        <v>130</v>
      </c>
      <c r="AY191" s="3" t="s">
        <v>121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130</v>
      </c>
      <c r="BK191" s="173" t="n">
        <f aca="false">ROUND(I191*H191,2)</f>
        <v>0</v>
      </c>
      <c r="BL191" s="3" t="s">
        <v>201</v>
      </c>
      <c r="BM191" s="172" t="s">
        <v>310</v>
      </c>
    </row>
    <row r="192" s="146" customFormat="true" ht="22.8" hidden="false" customHeight="true" outlineLevel="0" collapsed="false">
      <c r="B192" s="147"/>
      <c r="D192" s="148" t="s">
        <v>73</v>
      </c>
      <c r="E192" s="158" t="s">
        <v>311</v>
      </c>
      <c r="F192" s="158" t="s">
        <v>312</v>
      </c>
      <c r="I192" s="150"/>
      <c r="J192" s="159" t="n">
        <f aca="false">BK192</f>
        <v>0</v>
      </c>
      <c r="L192" s="147"/>
      <c r="M192" s="152"/>
      <c r="N192" s="153"/>
      <c r="O192" s="153"/>
      <c r="P192" s="154" t="n">
        <f aca="false">SUM(P193:P201)</f>
        <v>0</v>
      </c>
      <c r="Q192" s="153"/>
      <c r="R192" s="154" t="n">
        <f aca="false">SUM(R193:R201)</f>
        <v>0.0257316</v>
      </c>
      <c r="S192" s="153"/>
      <c r="T192" s="155" t="n">
        <f aca="false">SUM(T193:T201)</f>
        <v>0</v>
      </c>
      <c r="AR192" s="148" t="s">
        <v>130</v>
      </c>
      <c r="AT192" s="156" t="s">
        <v>73</v>
      </c>
      <c r="AU192" s="156" t="s">
        <v>79</v>
      </c>
      <c r="AY192" s="148" t="s">
        <v>121</v>
      </c>
      <c r="BK192" s="157" t="n">
        <f aca="false">SUM(BK193:BK201)</f>
        <v>0</v>
      </c>
    </row>
    <row r="193" s="27" customFormat="true" ht="24.15" hidden="false" customHeight="true" outlineLevel="0" collapsed="false">
      <c r="A193" s="22"/>
      <c r="B193" s="160"/>
      <c r="C193" s="161" t="s">
        <v>313</v>
      </c>
      <c r="D193" s="161" t="s">
        <v>124</v>
      </c>
      <c r="E193" s="162" t="s">
        <v>314</v>
      </c>
      <c r="F193" s="163" t="s">
        <v>315</v>
      </c>
      <c r="G193" s="164" t="s">
        <v>316</v>
      </c>
      <c r="H193" s="165" t="n">
        <v>8.2</v>
      </c>
      <c r="I193" s="166"/>
      <c r="J193" s="167" t="n">
        <f aca="false">ROUND(I193*H193,2)</f>
        <v>0</v>
      </c>
      <c r="K193" s="163" t="s">
        <v>128</v>
      </c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0.00058</v>
      </c>
      <c r="R193" s="170" t="n">
        <f aca="false">Q193*H193</f>
        <v>0.004756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201</v>
      </c>
      <c r="AT193" s="172" t="s">
        <v>124</v>
      </c>
      <c r="AU193" s="172" t="s">
        <v>130</v>
      </c>
      <c r="AY193" s="3" t="s">
        <v>121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130</v>
      </c>
      <c r="BK193" s="173" t="n">
        <f aca="false">ROUND(I193*H193,2)</f>
        <v>0</v>
      </c>
      <c r="BL193" s="3" t="s">
        <v>201</v>
      </c>
      <c r="BM193" s="172" t="s">
        <v>317</v>
      </c>
    </row>
    <row r="194" s="174" customFormat="true" ht="12.8" hidden="false" customHeight="false" outlineLevel="0" collapsed="false">
      <c r="B194" s="175"/>
      <c r="D194" s="176" t="s">
        <v>132</v>
      </c>
      <c r="E194" s="177"/>
      <c r="F194" s="178" t="s">
        <v>318</v>
      </c>
      <c r="H194" s="179" t="n">
        <v>8.2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132</v>
      </c>
      <c r="AU194" s="177" t="s">
        <v>130</v>
      </c>
      <c r="AV194" s="174" t="s">
        <v>130</v>
      </c>
      <c r="AW194" s="174" t="s">
        <v>31</v>
      </c>
      <c r="AX194" s="174" t="s">
        <v>79</v>
      </c>
      <c r="AY194" s="177" t="s">
        <v>121</v>
      </c>
    </row>
    <row r="195" s="27" customFormat="true" ht="16.5" hidden="false" customHeight="true" outlineLevel="0" collapsed="false">
      <c r="A195" s="22"/>
      <c r="B195" s="160"/>
      <c r="C195" s="194" t="s">
        <v>319</v>
      </c>
      <c r="D195" s="194" t="s">
        <v>273</v>
      </c>
      <c r="E195" s="195" t="s">
        <v>320</v>
      </c>
      <c r="F195" s="196" t="s">
        <v>321</v>
      </c>
      <c r="G195" s="197" t="s">
        <v>316</v>
      </c>
      <c r="H195" s="198" t="n">
        <v>15.063</v>
      </c>
      <c r="I195" s="199"/>
      <c r="J195" s="200" t="n">
        <f aca="false">ROUND(I195*H195,2)</f>
        <v>0</v>
      </c>
      <c r="K195" s="196" t="s">
        <v>128</v>
      </c>
      <c r="L195" s="201"/>
      <c r="M195" s="202"/>
      <c r="N195" s="203" t="s">
        <v>40</v>
      </c>
      <c r="O195" s="60"/>
      <c r="P195" s="170" t="n">
        <f aca="false">O195*H195</f>
        <v>0</v>
      </c>
      <c r="Q195" s="170" t="n">
        <v>0.0012</v>
      </c>
      <c r="R195" s="170" t="n">
        <f aca="false">Q195*H195</f>
        <v>0.0180756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276</v>
      </c>
      <c r="AT195" s="172" t="s">
        <v>273</v>
      </c>
      <c r="AU195" s="172" t="s">
        <v>130</v>
      </c>
      <c r="AY195" s="3" t="s">
        <v>121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130</v>
      </c>
      <c r="BK195" s="173" t="n">
        <f aca="false">ROUND(I195*H195,2)</f>
        <v>0</v>
      </c>
      <c r="BL195" s="3" t="s">
        <v>201</v>
      </c>
      <c r="BM195" s="172" t="s">
        <v>322</v>
      </c>
    </row>
    <row r="196" s="174" customFormat="true" ht="12.8" hidden="false" customHeight="false" outlineLevel="0" collapsed="false">
      <c r="B196" s="175"/>
      <c r="D196" s="176" t="s">
        <v>132</v>
      </c>
      <c r="F196" s="178" t="s">
        <v>323</v>
      </c>
      <c r="H196" s="179" t="n">
        <v>15.063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132</v>
      </c>
      <c r="AU196" s="177" t="s">
        <v>130</v>
      </c>
      <c r="AV196" s="174" t="s">
        <v>130</v>
      </c>
      <c r="AW196" s="174" t="s">
        <v>2</v>
      </c>
      <c r="AX196" s="174" t="s">
        <v>79</v>
      </c>
      <c r="AY196" s="177" t="s">
        <v>121</v>
      </c>
    </row>
    <row r="197" s="27" customFormat="true" ht="16.5" hidden="false" customHeight="true" outlineLevel="0" collapsed="false">
      <c r="A197" s="22"/>
      <c r="B197" s="160"/>
      <c r="C197" s="161" t="s">
        <v>324</v>
      </c>
      <c r="D197" s="161" t="s">
        <v>124</v>
      </c>
      <c r="E197" s="162" t="s">
        <v>325</v>
      </c>
      <c r="F197" s="163" t="s">
        <v>326</v>
      </c>
      <c r="G197" s="164" t="s">
        <v>173</v>
      </c>
      <c r="H197" s="165" t="n">
        <v>2</v>
      </c>
      <c r="I197" s="166"/>
      <c r="J197" s="167" t="n">
        <f aca="false">ROUND(I197*H197,2)</f>
        <v>0</v>
      </c>
      <c r="K197" s="163"/>
      <c r="L197" s="23"/>
      <c r="M197" s="168"/>
      <c r="N197" s="169" t="s">
        <v>40</v>
      </c>
      <c r="O197" s="60"/>
      <c r="P197" s="170" t="n">
        <f aca="false">O197*H197</f>
        <v>0</v>
      </c>
      <c r="Q197" s="170" t="n">
        <v>0.00058</v>
      </c>
      <c r="R197" s="170" t="n">
        <f aca="false">Q197*H197</f>
        <v>0.00116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201</v>
      </c>
      <c r="AT197" s="172" t="s">
        <v>124</v>
      </c>
      <c r="AU197" s="172" t="s">
        <v>130</v>
      </c>
      <c r="AY197" s="3" t="s">
        <v>121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130</v>
      </c>
      <c r="BK197" s="173" t="n">
        <f aca="false">ROUND(I197*H197,2)</f>
        <v>0</v>
      </c>
      <c r="BL197" s="3" t="s">
        <v>201</v>
      </c>
      <c r="BM197" s="172" t="s">
        <v>327</v>
      </c>
    </row>
    <row r="198" s="174" customFormat="true" ht="12.8" hidden="false" customHeight="false" outlineLevel="0" collapsed="false">
      <c r="B198" s="175"/>
      <c r="D198" s="176" t="s">
        <v>132</v>
      </c>
      <c r="E198" s="177"/>
      <c r="F198" s="178" t="s">
        <v>130</v>
      </c>
      <c r="H198" s="179" t="n">
        <v>2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132</v>
      </c>
      <c r="AU198" s="177" t="s">
        <v>130</v>
      </c>
      <c r="AV198" s="174" t="s">
        <v>130</v>
      </c>
      <c r="AW198" s="174" t="s">
        <v>31</v>
      </c>
      <c r="AX198" s="174" t="s">
        <v>79</v>
      </c>
      <c r="AY198" s="177" t="s">
        <v>121</v>
      </c>
    </row>
    <row r="199" s="27" customFormat="true" ht="16.5" hidden="false" customHeight="true" outlineLevel="0" collapsed="false">
      <c r="A199" s="22"/>
      <c r="B199" s="160"/>
      <c r="C199" s="161" t="s">
        <v>328</v>
      </c>
      <c r="D199" s="161" t="s">
        <v>124</v>
      </c>
      <c r="E199" s="162" t="s">
        <v>329</v>
      </c>
      <c r="F199" s="163" t="s">
        <v>330</v>
      </c>
      <c r="G199" s="164" t="s">
        <v>173</v>
      </c>
      <c r="H199" s="165" t="n">
        <v>3</v>
      </c>
      <c r="I199" s="166"/>
      <c r="J199" s="167" t="n">
        <f aca="false">ROUND(I199*H199,2)</f>
        <v>0</v>
      </c>
      <c r="K199" s="163"/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0.00058</v>
      </c>
      <c r="R199" s="170" t="n">
        <f aca="false">Q199*H199</f>
        <v>0.00174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201</v>
      </c>
      <c r="AT199" s="172" t="s">
        <v>124</v>
      </c>
      <c r="AU199" s="172" t="s">
        <v>130</v>
      </c>
      <c r="AY199" s="3" t="s">
        <v>121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130</v>
      </c>
      <c r="BK199" s="173" t="n">
        <f aca="false">ROUND(I199*H199,2)</f>
        <v>0</v>
      </c>
      <c r="BL199" s="3" t="s">
        <v>201</v>
      </c>
      <c r="BM199" s="172" t="s">
        <v>331</v>
      </c>
    </row>
    <row r="200" s="174" customFormat="true" ht="12.8" hidden="false" customHeight="false" outlineLevel="0" collapsed="false">
      <c r="B200" s="175"/>
      <c r="D200" s="176" t="s">
        <v>132</v>
      </c>
      <c r="E200" s="177"/>
      <c r="F200" s="178" t="s">
        <v>138</v>
      </c>
      <c r="H200" s="179" t="n">
        <v>3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132</v>
      </c>
      <c r="AU200" s="177" t="s">
        <v>130</v>
      </c>
      <c r="AV200" s="174" t="s">
        <v>130</v>
      </c>
      <c r="AW200" s="174" t="s">
        <v>31</v>
      </c>
      <c r="AX200" s="174" t="s">
        <v>79</v>
      </c>
      <c r="AY200" s="177" t="s">
        <v>121</v>
      </c>
    </row>
    <row r="201" s="27" customFormat="true" ht="24.15" hidden="false" customHeight="true" outlineLevel="0" collapsed="false">
      <c r="A201" s="22"/>
      <c r="B201" s="160"/>
      <c r="C201" s="161" t="s">
        <v>332</v>
      </c>
      <c r="D201" s="161" t="s">
        <v>124</v>
      </c>
      <c r="E201" s="162" t="s">
        <v>333</v>
      </c>
      <c r="F201" s="163" t="s">
        <v>334</v>
      </c>
      <c r="G201" s="164" t="s">
        <v>242</v>
      </c>
      <c r="H201" s="193"/>
      <c r="I201" s="166"/>
      <c r="J201" s="167" t="n">
        <f aca="false">ROUND(I201*H201,2)</f>
        <v>0</v>
      </c>
      <c r="K201" s="163" t="s">
        <v>128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201</v>
      </c>
      <c r="AT201" s="172" t="s">
        <v>124</v>
      </c>
      <c r="AU201" s="172" t="s">
        <v>130</v>
      </c>
      <c r="AY201" s="3" t="s">
        <v>121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130</v>
      </c>
      <c r="BK201" s="173" t="n">
        <f aca="false">ROUND(I201*H201,2)</f>
        <v>0</v>
      </c>
      <c r="BL201" s="3" t="s">
        <v>201</v>
      </c>
      <c r="BM201" s="172" t="s">
        <v>335</v>
      </c>
    </row>
    <row r="202" s="146" customFormat="true" ht="22.8" hidden="false" customHeight="true" outlineLevel="0" collapsed="false">
      <c r="B202" s="147"/>
      <c r="D202" s="148" t="s">
        <v>73</v>
      </c>
      <c r="E202" s="158" t="s">
        <v>336</v>
      </c>
      <c r="F202" s="158" t="s">
        <v>337</v>
      </c>
      <c r="I202" s="150"/>
      <c r="J202" s="159" t="n">
        <f aca="false">BK202</f>
        <v>0</v>
      </c>
      <c r="L202" s="147"/>
      <c r="M202" s="152"/>
      <c r="N202" s="153"/>
      <c r="O202" s="153"/>
      <c r="P202" s="154" t="n">
        <f aca="false">SUM(P203:P211)</f>
        <v>0</v>
      </c>
      <c r="Q202" s="153"/>
      <c r="R202" s="154" t="n">
        <f aca="false">SUM(R203:R211)</f>
        <v>0.0003927</v>
      </c>
      <c r="S202" s="153"/>
      <c r="T202" s="155" t="n">
        <f aca="false">SUM(T203:T211)</f>
        <v>0.02271</v>
      </c>
      <c r="AR202" s="148" t="s">
        <v>130</v>
      </c>
      <c r="AT202" s="156" t="s">
        <v>73</v>
      </c>
      <c r="AU202" s="156" t="s">
        <v>79</v>
      </c>
      <c r="AY202" s="148" t="s">
        <v>121</v>
      </c>
      <c r="BK202" s="157" t="n">
        <f aca="false">SUM(BK203:BK211)</f>
        <v>0</v>
      </c>
    </row>
    <row r="203" s="27" customFormat="true" ht="21.75" hidden="false" customHeight="true" outlineLevel="0" collapsed="false">
      <c r="A203" s="22"/>
      <c r="B203" s="160"/>
      <c r="C203" s="161" t="s">
        <v>338</v>
      </c>
      <c r="D203" s="161" t="s">
        <v>124</v>
      </c>
      <c r="E203" s="162" t="s">
        <v>339</v>
      </c>
      <c r="F203" s="163" t="s">
        <v>340</v>
      </c>
      <c r="G203" s="164" t="s">
        <v>316</v>
      </c>
      <c r="H203" s="165" t="n">
        <v>35.7</v>
      </c>
      <c r="I203" s="166"/>
      <c r="J203" s="167" t="n">
        <f aca="false">ROUND(I203*H203,2)</f>
        <v>0</v>
      </c>
      <c r="K203" s="163" t="s">
        <v>128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0.0003</v>
      </c>
      <c r="T203" s="171" t="n">
        <f aca="false">S203*H203</f>
        <v>0.01071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201</v>
      </c>
      <c r="AT203" s="172" t="s">
        <v>124</v>
      </c>
      <c r="AU203" s="172" t="s">
        <v>130</v>
      </c>
      <c r="AY203" s="3" t="s">
        <v>121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130</v>
      </c>
      <c r="BK203" s="173" t="n">
        <f aca="false">ROUND(I203*H203,2)</f>
        <v>0</v>
      </c>
      <c r="BL203" s="3" t="s">
        <v>201</v>
      </c>
      <c r="BM203" s="172" t="s">
        <v>341</v>
      </c>
    </row>
    <row r="204" s="174" customFormat="true" ht="12.8" hidden="false" customHeight="false" outlineLevel="0" collapsed="false">
      <c r="B204" s="175"/>
      <c r="D204" s="176" t="s">
        <v>132</v>
      </c>
      <c r="E204" s="177"/>
      <c r="F204" s="178" t="s">
        <v>342</v>
      </c>
      <c r="H204" s="179" t="n">
        <v>35.7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132</v>
      </c>
      <c r="AU204" s="177" t="s">
        <v>130</v>
      </c>
      <c r="AV204" s="174" t="s">
        <v>130</v>
      </c>
      <c r="AW204" s="174" t="s">
        <v>31</v>
      </c>
      <c r="AX204" s="174" t="s">
        <v>79</v>
      </c>
      <c r="AY204" s="177" t="s">
        <v>121</v>
      </c>
    </row>
    <row r="205" s="27" customFormat="true" ht="16.5" hidden="false" customHeight="true" outlineLevel="0" collapsed="false">
      <c r="A205" s="22"/>
      <c r="B205" s="160"/>
      <c r="C205" s="161" t="s">
        <v>343</v>
      </c>
      <c r="D205" s="161" t="s">
        <v>124</v>
      </c>
      <c r="E205" s="162" t="s">
        <v>344</v>
      </c>
      <c r="F205" s="163" t="s">
        <v>345</v>
      </c>
      <c r="G205" s="164" t="s">
        <v>316</v>
      </c>
      <c r="H205" s="165" t="n">
        <v>39.27</v>
      </c>
      <c r="I205" s="166"/>
      <c r="J205" s="167" t="n">
        <f aca="false">ROUND(I205*H205,2)</f>
        <v>0</v>
      </c>
      <c r="K205" s="163"/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1E-005</v>
      </c>
      <c r="R205" s="170" t="n">
        <f aca="false">Q205*H205</f>
        <v>0.0003927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201</v>
      </c>
      <c r="AT205" s="172" t="s">
        <v>124</v>
      </c>
      <c r="AU205" s="172" t="s">
        <v>130</v>
      </c>
      <c r="AY205" s="3" t="s">
        <v>121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130</v>
      </c>
      <c r="BK205" s="173" t="n">
        <f aca="false">ROUND(I205*H205,2)</f>
        <v>0</v>
      </c>
      <c r="BL205" s="3" t="s">
        <v>201</v>
      </c>
      <c r="BM205" s="172" t="s">
        <v>346</v>
      </c>
    </row>
    <row r="206" s="174" customFormat="true" ht="12.8" hidden="false" customHeight="false" outlineLevel="0" collapsed="false">
      <c r="B206" s="175"/>
      <c r="D206" s="176" t="s">
        <v>132</v>
      </c>
      <c r="E206" s="177"/>
      <c r="F206" s="178" t="s">
        <v>347</v>
      </c>
      <c r="H206" s="179" t="n">
        <v>39.27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132</v>
      </c>
      <c r="AU206" s="177" t="s">
        <v>130</v>
      </c>
      <c r="AV206" s="174" t="s">
        <v>130</v>
      </c>
      <c r="AW206" s="174" t="s">
        <v>31</v>
      </c>
      <c r="AX206" s="174" t="s">
        <v>79</v>
      </c>
      <c r="AY206" s="177" t="s">
        <v>121</v>
      </c>
    </row>
    <row r="207" s="27" customFormat="true" ht="16.5" hidden="false" customHeight="true" outlineLevel="0" collapsed="false">
      <c r="A207" s="22"/>
      <c r="B207" s="160"/>
      <c r="C207" s="161" t="s">
        <v>348</v>
      </c>
      <c r="D207" s="161" t="s">
        <v>124</v>
      </c>
      <c r="E207" s="162" t="s">
        <v>349</v>
      </c>
      <c r="F207" s="163" t="s">
        <v>350</v>
      </c>
      <c r="G207" s="164" t="s">
        <v>127</v>
      </c>
      <c r="H207" s="165" t="n">
        <v>39</v>
      </c>
      <c r="I207" s="166"/>
      <c r="J207" s="167" t="n">
        <f aca="false">ROUND(I207*H207,2)</f>
        <v>0</v>
      </c>
      <c r="K207" s="163"/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0.0003</v>
      </c>
      <c r="T207" s="171" t="n">
        <f aca="false">S207*H207</f>
        <v>0.0117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201</v>
      </c>
      <c r="AT207" s="172" t="s">
        <v>124</v>
      </c>
      <c r="AU207" s="172" t="s">
        <v>130</v>
      </c>
      <c r="AY207" s="3" t="s">
        <v>121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130</v>
      </c>
      <c r="BK207" s="173" t="n">
        <f aca="false">ROUND(I207*H207,2)</f>
        <v>0</v>
      </c>
      <c r="BL207" s="3" t="s">
        <v>201</v>
      </c>
      <c r="BM207" s="172" t="s">
        <v>351</v>
      </c>
    </row>
    <row r="208" s="174" customFormat="true" ht="12.8" hidden="false" customHeight="false" outlineLevel="0" collapsed="false">
      <c r="B208" s="175"/>
      <c r="D208" s="176" t="s">
        <v>132</v>
      </c>
      <c r="E208" s="177"/>
      <c r="F208" s="178" t="s">
        <v>352</v>
      </c>
      <c r="H208" s="179" t="n">
        <v>39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132</v>
      </c>
      <c r="AU208" s="177" t="s">
        <v>130</v>
      </c>
      <c r="AV208" s="174" t="s">
        <v>130</v>
      </c>
      <c r="AW208" s="174" t="s">
        <v>31</v>
      </c>
      <c r="AX208" s="174" t="s">
        <v>79</v>
      </c>
      <c r="AY208" s="177" t="s">
        <v>121</v>
      </c>
    </row>
    <row r="209" s="27" customFormat="true" ht="16.5" hidden="false" customHeight="true" outlineLevel="0" collapsed="false">
      <c r="A209" s="22"/>
      <c r="B209" s="160"/>
      <c r="C209" s="161" t="s">
        <v>353</v>
      </c>
      <c r="D209" s="161" t="s">
        <v>124</v>
      </c>
      <c r="E209" s="162" t="s">
        <v>354</v>
      </c>
      <c r="F209" s="163" t="s">
        <v>355</v>
      </c>
      <c r="G209" s="164" t="s">
        <v>182</v>
      </c>
      <c r="H209" s="165" t="n">
        <v>1</v>
      </c>
      <c r="I209" s="166"/>
      <c r="J209" s="167" t="n">
        <f aca="false">ROUND(I209*H209,2)</f>
        <v>0</v>
      </c>
      <c r="K209" s="163"/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0.0003</v>
      </c>
      <c r="T209" s="171" t="n">
        <f aca="false">S209*H209</f>
        <v>0.0003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201</v>
      </c>
      <c r="AT209" s="172" t="s">
        <v>124</v>
      </c>
      <c r="AU209" s="172" t="s">
        <v>130</v>
      </c>
      <c r="AY209" s="3" t="s">
        <v>121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130</v>
      </c>
      <c r="BK209" s="173" t="n">
        <f aca="false">ROUND(I209*H209,2)</f>
        <v>0</v>
      </c>
      <c r="BL209" s="3" t="s">
        <v>201</v>
      </c>
      <c r="BM209" s="172" t="s">
        <v>356</v>
      </c>
    </row>
    <row r="210" s="174" customFormat="true" ht="12.8" hidden="false" customHeight="false" outlineLevel="0" collapsed="false">
      <c r="B210" s="175"/>
      <c r="D210" s="176" t="s">
        <v>132</v>
      </c>
      <c r="E210" s="177"/>
      <c r="F210" s="178" t="s">
        <v>79</v>
      </c>
      <c r="H210" s="179" t="n">
        <v>1</v>
      </c>
      <c r="I210" s="180"/>
      <c r="L210" s="175"/>
      <c r="M210" s="181"/>
      <c r="N210" s="182"/>
      <c r="O210" s="182"/>
      <c r="P210" s="182"/>
      <c r="Q210" s="182"/>
      <c r="R210" s="182"/>
      <c r="S210" s="182"/>
      <c r="T210" s="183"/>
      <c r="AT210" s="177" t="s">
        <v>132</v>
      </c>
      <c r="AU210" s="177" t="s">
        <v>130</v>
      </c>
      <c r="AV210" s="174" t="s">
        <v>130</v>
      </c>
      <c r="AW210" s="174" t="s">
        <v>31</v>
      </c>
      <c r="AX210" s="174" t="s">
        <v>79</v>
      </c>
      <c r="AY210" s="177" t="s">
        <v>121</v>
      </c>
    </row>
    <row r="211" s="27" customFormat="true" ht="24.15" hidden="false" customHeight="true" outlineLevel="0" collapsed="false">
      <c r="A211" s="22"/>
      <c r="B211" s="160"/>
      <c r="C211" s="161" t="s">
        <v>357</v>
      </c>
      <c r="D211" s="161" t="s">
        <v>124</v>
      </c>
      <c r="E211" s="162" t="s">
        <v>358</v>
      </c>
      <c r="F211" s="163" t="s">
        <v>359</v>
      </c>
      <c r="G211" s="164" t="s">
        <v>242</v>
      </c>
      <c r="H211" s="193"/>
      <c r="I211" s="166"/>
      <c r="J211" s="167" t="n">
        <f aca="false">ROUND(I211*H211,2)</f>
        <v>0</v>
      </c>
      <c r="K211" s="163" t="s">
        <v>128</v>
      </c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201</v>
      </c>
      <c r="AT211" s="172" t="s">
        <v>124</v>
      </c>
      <c r="AU211" s="172" t="s">
        <v>130</v>
      </c>
      <c r="AY211" s="3" t="s">
        <v>121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130</v>
      </c>
      <c r="BK211" s="173" t="n">
        <f aca="false">ROUND(I211*H211,2)</f>
        <v>0</v>
      </c>
      <c r="BL211" s="3" t="s">
        <v>201</v>
      </c>
      <c r="BM211" s="172" t="s">
        <v>360</v>
      </c>
    </row>
    <row r="212" s="146" customFormat="true" ht="22.8" hidden="false" customHeight="true" outlineLevel="0" collapsed="false">
      <c r="B212" s="147"/>
      <c r="D212" s="148" t="s">
        <v>73</v>
      </c>
      <c r="E212" s="158" t="s">
        <v>361</v>
      </c>
      <c r="F212" s="158" t="s">
        <v>362</v>
      </c>
      <c r="I212" s="150"/>
      <c r="J212" s="159" t="n">
        <f aca="false">BK212</f>
        <v>0</v>
      </c>
      <c r="L212" s="147"/>
      <c r="M212" s="152"/>
      <c r="N212" s="153"/>
      <c r="O212" s="153"/>
      <c r="P212" s="154" t="n">
        <f aca="false">SUM(P213:P219)</f>
        <v>0</v>
      </c>
      <c r="Q212" s="153"/>
      <c r="R212" s="154" t="n">
        <f aca="false">SUM(R213:R219)</f>
        <v>0.00247</v>
      </c>
      <c r="S212" s="153"/>
      <c r="T212" s="155" t="n">
        <f aca="false">SUM(T213:T219)</f>
        <v>0</v>
      </c>
      <c r="AR212" s="148" t="s">
        <v>130</v>
      </c>
      <c r="AT212" s="156" t="s">
        <v>73</v>
      </c>
      <c r="AU212" s="156" t="s">
        <v>79</v>
      </c>
      <c r="AY212" s="148" t="s">
        <v>121</v>
      </c>
      <c r="BK212" s="157" t="n">
        <f aca="false">SUM(BK213:BK219)</f>
        <v>0</v>
      </c>
    </row>
    <row r="213" s="27" customFormat="true" ht="24.15" hidden="false" customHeight="true" outlineLevel="0" collapsed="false">
      <c r="A213" s="22"/>
      <c r="B213" s="160"/>
      <c r="C213" s="161" t="s">
        <v>363</v>
      </c>
      <c r="D213" s="161" t="s">
        <v>124</v>
      </c>
      <c r="E213" s="162" t="s">
        <v>364</v>
      </c>
      <c r="F213" s="163" t="s">
        <v>365</v>
      </c>
      <c r="G213" s="164" t="s">
        <v>127</v>
      </c>
      <c r="H213" s="165" t="n">
        <v>4.75</v>
      </c>
      <c r="I213" s="166"/>
      <c r="J213" s="167" t="n">
        <f aca="false">ROUND(I213*H213,2)</f>
        <v>0</v>
      </c>
      <c r="K213" s="163" t="s">
        <v>128</v>
      </c>
      <c r="L213" s="23"/>
      <c r="M213" s="168"/>
      <c r="N213" s="169" t="s">
        <v>40</v>
      </c>
      <c r="O213" s="60"/>
      <c r="P213" s="170" t="n">
        <f aca="false">O213*H213</f>
        <v>0</v>
      </c>
      <c r="Q213" s="170" t="n">
        <v>8E-005</v>
      </c>
      <c r="R213" s="170" t="n">
        <f aca="false">Q213*H213</f>
        <v>0.00038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201</v>
      </c>
      <c r="AT213" s="172" t="s">
        <v>124</v>
      </c>
      <c r="AU213" s="172" t="s">
        <v>130</v>
      </c>
      <c r="AY213" s="3" t="s">
        <v>121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130</v>
      </c>
      <c r="BK213" s="173" t="n">
        <f aca="false">ROUND(I213*H213,2)</f>
        <v>0</v>
      </c>
      <c r="BL213" s="3" t="s">
        <v>201</v>
      </c>
      <c r="BM213" s="172" t="s">
        <v>366</v>
      </c>
    </row>
    <row r="214" s="174" customFormat="true" ht="12.8" hidden="false" customHeight="false" outlineLevel="0" collapsed="false">
      <c r="B214" s="175"/>
      <c r="D214" s="176" t="s">
        <v>132</v>
      </c>
      <c r="E214" s="177"/>
      <c r="F214" s="178" t="s">
        <v>367</v>
      </c>
      <c r="H214" s="179" t="n">
        <v>4.75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132</v>
      </c>
      <c r="AU214" s="177" t="s">
        <v>130</v>
      </c>
      <c r="AV214" s="174" t="s">
        <v>130</v>
      </c>
      <c r="AW214" s="174" t="s">
        <v>31</v>
      </c>
      <c r="AX214" s="174" t="s">
        <v>79</v>
      </c>
      <c r="AY214" s="177" t="s">
        <v>121</v>
      </c>
    </row>
    <row r="215" s="27" customFormat="true" ht="24.15" hidden="false" customHeight="true" outlineLevel="0" collapsed="false">
      <c r="A215" s="22"/>
      <c r="B215" s="160"/>
      <c r="C215" s="161" t="s">
        <v>368</v>
      </c>
      <c r="D215" s="161" t="s">
        <v>124</v>
      </c>
      <c r="E215" s="162" t="s">
        <v>369</v>
      </c>
      <c r="F215" s="163" t="s">
        <v>370</v>
      </c>
      <c r="G215" s="164" t="s">
        <v>127</v>
      </c>
      <c r="H215" s="165" t="n">
        <v>4.75</v>
      </c>
      <c r="I215" s="166"/>
      <c r="J215" s="167" t="n">
        <f aca="false">ROUND(I215*H215,2)</f>
        <v>0</v>
      </c>
      <c r="K215" s="163"/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6E-005</v>
      </c>
      <c r="R215" s="170" t="n">
        <f aca="false">Q215*H215</f>
        <v>0.000285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201</v>
      </c>
      <c r="AT215" s="172" t="s">
        <v>124</v>
      </c>
      <c r="AU215" s="172" t="s">
        <v>130</v>
      </c>
      <c r="AY215" s="3" t="s">
        <v>121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130</v>
      </c>
      <c r="BK215" s="173" t="n">
        <f aca="false">ROUND(I215*H215,2)</f>
        <v>0</v>
      </c>
      <c r="BL215" s="3" t="s">
        <v>201</v>
      </c>
      <c r="BM215" s="172" t="s">
        <v>371</v>
      </c>
    </row>
    <row r="216" s="174" customFormat="true" ht="12.8" hidden="false" customHeight="false" outlineLevel="0" collapsed="false">
      <c r="B216" s="175"/>
      <c r="D216" s="176" t="s">
        <v>132</v>
      </c>
      <c r="E216" s="177"/>
      <c r="F216" s="178" t="s">
        <v>372</v>
      </c>
      <c r="H216" s="179" t="n">
        <v>4.75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132</v>
      </c>
      <c r="AU216" s="177" t="s">
        <v>130</v>
      </c>
      <c r="AV216" s="174" t="s">
        <v>130</v>
      </c>
      <c r="AW216" s="174" t="s">
        <v>31</v>
      </c>
      <c r="AX216" s="174" t="s">
        <v>79</v>
      </c>
      <c r="AY216" s="177" t="s">
        <v>121</v>
      </c>
    </row>
    <row r="217" s="27" customFormat="true" ht="24.15" hidden="false" customHeight="true" outlineLevel="0" collapsed="false">
      <c r="A217" s="22"/>
      <c r="B217" s="160"/>
      <c r="C217" s="161" t="s">
        <v>373</v>
      </c>
      <c r="D217" s="161" t="s">
        <v>124</v>
      </c>
      <c r="E217" s="162" t="s">
        <v>374</v>
      </c>
      <c r="F217" s="163" t="s">
        <v>375</v>
      </c>
      <c r="G217" s="164" t="s">
        <v>127</v>
      </c>
      <c r="H217" s="165" t="n">
        <v>4.75</v>
      </c>
      <c r="I217" s="166"/>
      <c r="J217" s="167" t="n">
        <f aca="false">ROUND(I217*H217,2)</f>
        <v>0</v>
      </c>
      <c r="K217" s="163" t="s">
        <v>128</v>
      </c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0.00014</v>
      </c>
      <c r="R217" s="170" t="n">
        <f aca="false">Q217*H217</f>
        <v>0.000665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201</v>
      </c>
      <c r="AT217" s="172" t="s">
        <v>124</v>
      </c>
      <c r="AU217" s="172" t="s">
        <v>130</v>
      </c>
      <c r="AY217" s="3" t="s">
        <v>121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130</v>
      </c>
      <c r="BK217" s="173" t="n">
        <f aca="false">ROUND(I217*H217,2)</f>
        <v>0</v>
      </c>
      <c r="BL217" s="3" t="s">
        <v>201</v>
      </c>
      <c r="BM217" s="172" t="s">
        <v>376</v>
      </c>
    </row>
    <row r="218" s="27" customFormat="true" ht="24.15" hidden="false" customHeight="true" outlineLevel="0" collapsed="false">
      <c r="A218" s="22"/>
      <c r="B218" s="160"/>
      <c r="C218" s="161" t="s">
        <v>377</v>
      </c>
      <c r="D218" s="161" t="s">
        <v>124</v>
      </c>
      <c r="E218" s="162" t="s">
        <v>378</v>
      </c>
      <c r="F218" s="163" t="s">
        <v>379</v>
      </c>
      <c r="G218" s="164" t="s">
        <v>127</v>
      </c>
      <c r="H218" s="165" t="n">
        <v>4.75</v>
      </c>
      <c r="I218" s="166"/>
      <c r="J218" s="167" t="n">
        <f aca="false">ROUND(I218*H218,2)</f>
        <v>0</v>
      </c>
      <c r="K218" s="163" t="s">
        <v>128</v>
      </c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0.00012</v>
      </c>
      <c r="R218" s="170" t="n">
        <f aca="false">Q218*H218</f>
        <v>0.00057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201</v>
      </c>
      <c r="AT218" s="172" t="s">
        <v>124</v>
      </c>
      <c r="AU218" s="172" t="s">
        <v>130</v>
      </c>
      <c r="AY218" s="3" t="s">
        <v>121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130</v>
      </c>
      <c r="BK218" s="173" t="n">
        <f aca="false">ROUND(I218*H218,2)</f>
        <v>0</v>
      </c>
      <c r="BL218" s="3" t="s">
        <v>201</v>
      </c>
      <c r="BM218" s="172" t="s">
        <v>380</v>
      </c>
    </row>
    <row r="219" s="27" customFormat="true" ht="24.15" hidden="false" customHeight="true" outlineLevel="0" collapsed="false">
      <c r="A219" s="22"/>
      <c r="B219" s="160"/>
      <c r="C219" s="161" t="s">
        <v>381</v>
      </c>
      <c r="D219" s="161" t="s">
        <v>124</v>
      </c>
      <c r="E219" s="162" t="s">
        <v>382</v>
      </c>
      <c r="F219" s="163" t="s">
        <v>383</v>
      </c>
      <c r="G219" s="164" t="s">
        <v>127</v>
      </c>
      <c r="H219" s="165" t="n">
        <v>4.75</v>
      </c>
      <c r="I219" s="166"/>
      <c r="J219" s="167" t="n">
        <f aca="false">ROUND(I219*H219,2)</f>
        <v>0</v>
      </c>
      <c r="K219" s="163" t="s">
        <v>128</v>
      </c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0.00012</v>
      </c>
      <c r="R219" s="170" t="n">
        <f aca="false">Q219*H219</f>
        <v>0.00057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201</v>
      </c>
      <c r="AT219" s="172" t="s">
        <v>124</v>
      </c>
      <c r="AU219" s="172" t="s">
        <v>130</v>
      </c>
      <c r="AY219" s="3" t="s">
        <v>121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130</v>
      </c>
      <c r="BK219" s="173" t="n">
        <f aca="false">ROUND(I219*H219,2)</f>
        <v>0</v>
      </c>
      <c r="BL219" s="3" t="s">
        <v>201</v>
      </c>
      <c r="BM219" s="172" t="s">
        <v>384</v>
      </c>
    </row>
    <row r="220" s="146" customFormat="true" ht="22.8" hidden="false" customHeight="true" outlineLevel="0" collapsed="false">
      <c r="B220" s="147"/>
      <c r="D220" s="148" t="s">
        <v>73</v>
      </c>
      <c r="E220" s="158" t="s">
        <v>385</v>
      </c>
      <c r="F220" s="158" t="s">
        <v>386</v>
      </c>
      <c r="I220" s="150"/>
      <c r="J220" s="159" t="n">
        <f aca="false">BK220</f>
        <v>0</v>
      </c>
      <c r="L220" s="147"/>
      <c r="M220" s="152"/>
      <c r="N220" s="153"/>
      <c r="O220" s="153"/>
      <c r="P220" s="154" t="n">
        <f aca="false">SUM(P221:P229)</f>
        <v>0</v>
      </c>
      <c r="Q220" s="153"/>
      <c r="R220" s="154" t="n">
        <f aca="false">SUM(R221:R229)</f>
        <v>0.3160404</v>
      </c>
      <c r="S220" s="153"/>
      <c r="T220" s="155" t="n">
        <f aca="false">SUM(T221:T229)</f>
        <v>0.06451875</v>
      </c>
      <c r="AR220" s="148" t="s">
        <v>130</v>
      </c>
      <c r="AT220" s="156" t="s">
        <v>73</v>
      </c>
      <c r="AU220" s="156" t="s">
        <v>79</v>
      </c>
      <c r="AY220" s="148" t="s">
        <v>121</v>
      </c>
      <c r="BK220" s="157" t="n">
        <f aca="false">SUM(BK221:BK229)</f>
        <v>0</v>
      </c>
    </row>
    <row r="221" s="27" customFormat="true" ht="16.5" hidden="false" customHeight="true" outlineLevel="0" collapsed="false">
      <c r="A221" s="22"/>
      <c r="B221" s="160"/>
      <c r="C221" s="161" t="s">
        <v>387</v>
      </c>
      <c r="D221" s="161" t="s">
        <v>124</v>
      </c>
      <c r="E221" s="162" t="s">
        <v>388</v>
      </c>
      <c r="F221" s="163" t="s">
        <v>389</v>
      </c>
      <c r="G221" s="164" t="s">
        <v>127</v>
      </c>
      <c r="H221" s="165" t="n">
        <v>208.125</v>
      </c>
      <c r="I221" s="166"/>
      <c r="J221" s="167" t="n">
        <f aca="false">ROUND(I221*H221,2)</f>
        <v>0</v>
      </c>
      <c r="K221" s="163" t="s">
        <v>128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0.001</v>
      </c>
      <c r="R221" s="170" t="n">
        <f aca="false">Q221*H221</f>
        <v>0.208125</v>
      </c>
      <c r="S221" s="170" t="n">
        <v>0.00031</v>
      </c>
      <c r="T221" s="171" t="n">
        <f aca="false">S221*H221</f>
        <v>0.06451875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201</v>
      </c>
      <c r="AT221" s="172" t="s">
        <v>124</v>
      </c>
      <c r="AU221" s="172" t="s">
        <v>130</v>
      </c>
      <c r="AY221" s="3" t="s">
        <v>121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130</v>
      </c>
      <c r="BK221" s="173" t="n">
        <f aca="false">ROUND(I221*H221,2)</f>
        <v>0</v>
      </c>
      <c r="BL221" s="3" t="s">
        <v>201</v>
      </c>
      <c r="BM221" s="172" t="s">
        <v>390</v>
      </c>
    </row>
    <row r="222" s="174" customFormat="true" ht="12.8" hidden="false" customHeight="false" outlineLevel="0" collapsed="false">
      <c r="B222" s="175"/>
      <c r="D222" s="176" t="s">
        <v>132</v>
      </c>
      <c r="E222" s="177"/>
      <c r="F222" s="178" t="s">
        <v>391</v>
      </c>
      <c r="H222" s="179" t="n">
        <v>53.1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132</v>
      </c>
      <c r="AU222" s="177" t="s">
        <v>130</v>
      </c>
      <c r="AV222" s="174" t="s">
        <v>130</v>
      </c>
      <c r="AW222" s="174" t="s">
        <v>31</v>
      </c>
      <c r="AX222" s="174" t="s">
        <v>74</v>
      </c>
      <c r="AY222" s="177" t="s">
        <v>121</v>
      </c>
    </row>
    <row r="223" s="174" customFormat="true" ht="12.8" hidden="false" customHeight="false" outlineLevel="0" collapsed="false">
      <c r="B223" s="175"/>
      <c r="D223" s="176" t="s">
        <v>132</v>
      </c>
      <c r="E223" s="177"/>
      <c r="F223" s="178" t="s">
        <v>392</v>
      </c>
      <c r="H223" s="179" t="n">
        <v>165.36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132</v>
      </c>
      <c r="AU223" s="177" t="s">
        <v>130</v>
      </c>
      <c r="AV223" s="174" t="s">
        <v>130</v>
      </c>
      <c r="AW223" s="174" t="s">
        <v>31</v>
      </c>
      <c r="AX223" s="174" t="s">
        <v>74</v>
      </c>
      <c r="AY223" s="177" t="s">
        <v>121</v>
      </c>
    </row>
    <row r="224" s="174" customFormat="true" ht="12.8" hidden="false" customHeight="false" outlineLevel="0" collapsed="false">
      <c r="B224" s="175"/>
      <c r="D224" s="176" t="s">
        <v>132</v>
      </c>
      <c r="E224" s="177"/>
      <c r="F224" s="178" t="s">
        <v>393</v>
      </c>
      <c r="H224" s="179" t="n">
        <v>-10.335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77" t="s">
        <v>132</v>
      </c>
      <c r="AU224" s="177" t="s">
        <v>130</v>
      </c>
      <c r="AV224" s="174" t="s">
        <v>130</v>
      </c>
      <c r="AW224" s="174" t="s">
        <v>31</v>
      </c>
      <c r="AX224" s="174" t="s">
        <v>74</v>
      </c>
      <c r="AY224" s="177" t="s">
        <v>121</v>
      </c>
    </row>
    <row r="225" s="184" customFormat="true" ht="12.8" hidden="false" customHeight="false" outlineLevel="0" collapsed="false">
      <c r="B225" s="185"/>
      <c r="D225" s="176" t="s">
        <v>132</v>
      </c>
      <c r="E225" s="186"/>
      <c r="F225" s="187" t="s">
        <v>151</v>
      </c>
      <c r="H225" s="188" t="n">
        <v>208.125</v>
      </c>
      <c r="I225" s="189"/>
      <c r="L225" s="185"/>
      <c r="M225" s="190"/>
      <c r="N225" s="191"/>
      <c r="O225" s="191"/>
      <c r="P225" s="191"/>
      <c r="Q225" s="191"/>
      <c r="R225" s="191"/>
      <c r="S225" s="191"/>
      <c r="T225" s="192"/>
      <c r="AT225" s="186" t="s">
        <v>132</v>
      </c>
      <c r="AU225" s="186" t="s">
        <v>130</v>
      </c>
      <c r="AV225" s="184" t="s">
        <v>129</v>
      </c>
      <c r="AW225" s="184" t="s">
        <v>31</v>
      </c>
      <c r="AX225" s="184" t="s">
        <v>79</v>
      </c>
      <c r="AY225" s="186" t="s">
        <v>121</v>
      </c>
    </row>
    <row r="226" s="27" customFormat="true" ht="24.15" hidden="false" customHeight="true" outlineLevel="0" collapsed="false">
      <c r="A226" s="22"/>
      <c r="B226" s="160"/>
      <c r="C226" s="161" t="s">
        <v>394</v>
      </c>
      <c r="D226" s="161" t="s">
        <v>124</v>
      </c>
      <c r="E226" s="162" t="s">
        <v>395</v>
      </c>
      <c r="F226" s="163" t="s">
        <v>396</v>
      </c>
      <c r="G226" s="164" t="s">
        <v>127</v>
      </c>
      <c r="H226" s="165" t="n">
        <v>208.125</v>
      </c>
      <c r="I226" s="166"/>
      <c r="J226" s="167" t="n">
        <f aca="false">ROUND(I226*H226,2)</f>
        <v>0</v>
      </c>
      <c r="K226" s="163" t="s">
        <v>128</v>
      </c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201</v>
      </c>
      <c r="AT226" s="172" t="s">
        <v>124</v>
      </c>
      <c r="AU226" s="172" t="s">
        <v>130</v>
      </c>
      <c r="AY226" s="3" t="s">
        <v>121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130</v>
      </c>
      <c r="BK226" s="173" t="n">
        <f aca="false">ROUND(I226*H226,2)</f>
        <v>0</v>
      </c>
      <c r="BL226" s="3" t="s">
        <v>201</v>
      </c>
      <c r="BM226" s="172" t="s">
        <v>397</v>
      </c>
    </row>
    <row r="227" s="27" customFormat="true" ht="24.15" hidden="false" customHeight="true" outlineLevel="0" collapsed="false">
      <c r="A227" s="22"/>
      <c r="B227" s="160"/>
      <c r="C227" s="161" t="s">
        <v>398</v>
      </c>
      <c r="D227" s="161" t="s">
        <v>124</v>
      </c>
      <c r="E227" s="162" t="s">
        <v>399</v>
      </c>
      <c r="F227" s="163" t="s">
        <v>400</v>
      </c>
      <c r="G227" s="164" t="s">
        <v>127</v>
      </c>
      <c r="H227" s="165" t="n">
        <v>3</v>
      </c>
      <c r="I227" s="166"/>
      <c r="J227" s="167" t="n">
        <f aca="false">ROUND(I227*H227,2)</f>
        <v>0</v>
      </c>
      <c r="K227" s="163" t="s">
        <v>128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0.00029</v>
      </c>
      <c r="R227" s="170" t="n">
        <f aca="false">Q227*H227</f>
        <v>0.00087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201</v>
      </c>
      <c r="AT227" s="172" t="s">
        <v>124</v>
      </c>
      <c r="AU227" s="172" t="s">
        <v>130</v>
      </c>
      <c r="AY227" s="3" t="s">
        <v>121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130</v>
      </c>
      <c r="BK227" s="173" t="n">
        <f aca="false">ROUND(I227*H227,2)</f>
        <v>0</v>
      </c>
      <c r="BL227" s="3" t="s">
        <v>201</v>
      </c>
      <c r="BM227" s="172" t="s">
        <v>401</v>
      </c>
    </row>
    <row r="228" s="27" customFormat="true" ht="24.15" hidden="false" customHeight="true" outlineLevel="0" collapsed="false">
      <c r="A228" s="22"/>
      <c r="B228" s="160"/>
      <c r="C228" s="161" t="s">
        <v>402</v>
      </c>
      <c r="D228" s="161" t="s">
        <v>124</v>
      </c>
      <c r="E228" s="162" t="s">
        <v>403</v>
      </c>
      <c r="F228" s="163" t="s">
        <v>404</v>
      </c>
      <c r="G228" s="164" t="s">
        <v>127</v>
      </c>
      <c r="H228" s="165" t="n">
        <v>218.46</v>
      </c>
      <c r="I228" s="166"/>
      <c r="J228" s="167" t="n">
        <f aca="false">ROUND(I228*H228,2)</f>
        <v>0</v>
      </c>
      <c r="K228" s="163" t="s">
        <v>128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0.0002</v>
      </c>
      <c r="R228" s="170" t="n">
        <f aca="false">Q228*H228</f>
        <v>0.043692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201</v>
      </c>
      <c r="AT228" s="172" t="s">
        <v>124</v>
      </c>
      <c r="AU228" s="172" t="s">
        <v>130</v>
      </c>
      <c r="AY228" s="3" t="s">
        <v>121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130</v>
      </c>
      <c r="BK228" s="173" t="n">
        <f aca="false">ROUND(I228*H228,2)</f>
        <v>0</v>
      </c>
      <c r="BL228" s="3" t="s">
        <v>201</v>
      </c>
      <c r="BM228" s="172" t="s">
        <v>405</v>
      </c>
    </row>
    <row r="229" s="27" customFormat="true" ht="24.15" hidden="false" customHeight="true" outlineLevel="0" collapsed="false">
      <c r="A229" s="22"/>
      <c r="B229" s="160"/>
      <c r="C229" s="161" t="s">
        <v>406</v>
      </c>
      <c r="D229" s="161" t="s">
        <v>124</v>
      </c>
      <c r="E229" s="162" t="s">
        <v>407</v>
      </c>
      <c r="F229" s="163" t="s">
        <v>408</v>
      </c>
      <c r="G229" s="164" t="s">
        <v>127</v>
      </c>
      <c r="H229" s="165" t="n">
        <v>218.46</v>
      </c>
      <c r="I229" s="166"/>
      <c r="J229" s="167" t="n">
        <f aca="false">ROUND(I229*H229,2)</f>
        <v>0</v>
      </c>
      <c r="K229" s="163" t="s">
        <v>128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0.00029</v>
      </c>
      <c r="R229" s="170" t="n">
        <f aca="false">Q229*H229</f>
        <v>0.0633534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201</v>
      </c>
      <c r="AT229" s="172" t="s">
        <v>124</v>
      </c>
      <c r="AU229" s="172" t="s">
        <v>130</v>
      </c>
      <c r="AY229" s="3" t="s">
        <v>121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130</v>
      </c>
      <c r="BK229" s="173" t="n">
        <f aca="false">ROUND(I229*H229,2)</f>
        <v>0</v>
      </c>
      <c r="BL229" s="3" t="s">
        <v>201</v>
      </c>
      <c r="BM229" s="172" t="s">
        <v>409</v>
      </c>
    </row>
    <row r="230" s="146" customFormat="true" ht="25.9" hidden="false" customHeight="true" outlineLevel="0" collapsed="false">
      <c r="B230" s="147"/>
      <c r="D230" s="148" t="s">
        <v>73</v>
      </c>
      <c r="E230" s="149" t="s">
        <v>410</v>
      </c>
      <c r="F230" s="149" t="s">
        <v>411</v>
      </c>
      <c r="I230" s="150"/>
      <c r="J230" s="151" t="n">
        <f aca="false">BK230</f>
        <v>0</v>
      </c>
      <c r="L230" s="147"/>
      <c r="M230" s="152"/>
      <c r="N230" s="153"/>
      <c r="O230" s="153"/>
      <c r="P230" s="154" t="n">
        <f aca="false">P231+P233+P235</f>
        <v>0</v>
      </c>
      <c r="Q230" s="153"/>
      <c r="R230" s="154" t="n">
        <f aca="false">R231+R233+R235</f>
        <v>0</v>
      </c>
      <c r="S230" s="153"/>
      <c r="T230" s="155" t="n">
        <f aca="false">T231+T233+T235</f>
        <v>0</v>
      </c>
      <c r="AR230" s="148" t="s">
        <v>152</v>
      </c>
      <c r="AT230" s="156" t="s">
        <v>73</v>
      </c>
      <c r="AU230" s="156" t="s">
        <v>74</v>
      </c>
      <c r="AY230" s="148" t="s">
        <v>121</v>
      </c>
      <c r="BK230" s="157" t="n">
        <f aca="false">BK231+BK233+BK235</f>
        <v>0</v>
      </c>
    </row>
    <row r="231" s="146" customFormat="true" ht="22.8" hidden="false" customHeight="true" outlineLevel="0" collapsed="false">
      <c r="B231" s="147"/>
      <c r="D231" s="148" t="s">
        <v>73</v>
      </c>
      <c r="E231" s="158" t="s">
        <v>412</v>
      </c>
      <c r="F231" s="158" t="s">
        <v>413</v>
      </c>
      <c r="I231" s="150"/>
      <c r="J231" s="159" t="n">
        <f aca="false">BK231</f>
        <v>0</v>
      </c>
      <c r="L231" s="147"/>
      <c r="M231" s="152"/>
      <c r="N231" s="153"/>
      <c r="O231" s="153"/>
      <c r="P231" s="154" t="n">
        <f aca="false">P232</f>
        <v>0</v>
      </c>
      <c r="Q231" s="153"/>
      <c r="R231" s="154" t="n">
        <f aca="false">R232</f>
        <v>0</v>
      </c>
      <c r="S231" s="153"/>
      <c r="T231" s="155" t="n">
        <f aca="false">T232</f>
        <v>0</v>
      </c>
      <c r="AR231" s="148" t="s">
        <v>152</v>
      </c>
      <c r="AT231" s="156" t="s">
        <v>73</v>
      </c>
      <c r="AU231" s="156" t="s">
        <v>79</v>
      </c>
      <c r="AY231" s="148" t="s">
        <v>121</v>
      </c>
      <c r="BK231" s="157" t="n">
        <f aca="false">BK232</f>
        <v>0</v>
      </c>
    </row>
    <row r="232" s="27" customFormat="true" ht="16.5" hidden="false" customHeight="true" outlineLevel="0" collapsed="false">
      <c r="A232" s="22"/>
      <c r="B232" s="160"/>
      <c r="C232" s="161" t="s">
        <v>414</v>
      </c>
      <c r="D232" s="161" t="s">
        <v>124</v>
      </c>
      <c r="E232" s="162" t="s">
        <v>415</v>
      </c>
      <c r="F232" s="163" t="s">
        <v>416</v>
      </c>
      <c r="G232" s="164" t="s">
        <v>159</v>
      </c>
      <c r="H232" s="165" t="n">
        <v>1</v>
      </c>
      <c r="I232" s="166"/>
      <c r="J232" s="167" t="n">
        <f aca="false">ROUND(I232*H232,2)</f>
        <v>0</v>
      </c>
      <c r="K232" s="163" t="s">
        <v>128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417</v>
      </c>
      <c r="AT232" s="172" t="s">
        <v>124</v>
      </c>
      <c r="AU232" s="172" t="s">
        <v>130</v>
      </c>
      <c r="AY232" s="3" t="s">
        <v>121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130</v>
      </c>
      <c r="BK232" s="173" t="n">
        <f aca="false">ROUND(I232*H232,2)</f>
        <v>0</v>
      </c>
      <c r="BL232" s="3" t="s">
        <v>417</v>
      </c>
      <c r="BM232" s="172" t="s">
        <v>418</v>
      </c>
    </row>
    <row r="233" s="146" customFormat="true" ht="22.8" hidden="false" customHeight="true" outlineLevel="0" collapsed="false">
      <c r="B233" s="147"/>
      <c r="D233" s="148" t="s">
        <v>73</v>
      </c>
      <c r="E233" s="158" t="s">
        <v>419</v>
      </c>
      <c r="F233" s="158" t="s">
        <v>420</v>
      </c>
      <c r="I233" s="150"/>
      <c r="J233" s="159" t="n">
        <f aca="false">BK233</f>
        <v>0</v>
      </c>
      <c r="L233" s="147"/>
      <c r="M233" s="152"/>
      <c r="N233" s="153"/>
      <c r="O233" s="153"/>
      <c r="P233" s="154" t="n">
        <f aca="false">P234</f>
        <v>0</v>
      </c>
      <c r="Q233" s="153"/>
      <c r="R233" s="154" t="n">
        <f aca="false">R234</f>
        <v>0</v>
      </c>
      <c r="S233" s="153"/>
      <c r="T233" s="155" t="n">
        <f aca="false">T234</f>
        <v>0</v>
      </c>
      <c r="AR233" s="148" t="s">
        <v>152</v>
      </c>
      <c r="AT233" s="156" t="s">
        <v>73</v>
      </c>
      <c r="AU233" s="156" t="s">
        <v>79</v>
      </c>
      <c r="AY233" s="148" t="s">
        <v>121</v>
      </c>
      <c r="BK233" s="157" t="n">
        <f aca="false">BK234</f>
        <v>0</v>
      </c>
    </row>
    <row r="234" s="27" customFormat="true" ht="16.5" hidden="false" customHeight="true" outlineLevel="0" collapsed="false">
      <c r="A234" s="22"/>
      <c r="B234" s="160"/>
      <c r="C234" s="161" t="s">
        <v>421</v>
      </c>
      <c r="D234" s="161" t="s">
        <v>124</v>
      </c>
      <c r="E234" s="162" t="s">
        <v>422</v>
      </c>
      <c r="F234" s="163" t="s">
        <v>423</v>
      </c>
      <c r="G234" s="164" t="s">
        <v>159</v>
      </c>
      <c r="H234" s="165" t="n">
        <v>1</v>
      </c>
      <c r="I234" s="166"/>
      <c r="J234" s="167" t="n">
        <f aca="false">ROUND(I234*H234,2)</f>
        <v>0</v>
      </c>
      <c r="K234" s="163" t="s">
        <v>128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417</v>
      </c>
      <c r="AT234" s="172" t="s">
        <v>124</v>
      </c>
      <c r="AU234" s="172" t="s">
        <v>130</v>
      </c>
      <c r="AY234" s="3" t="s">
        <v>121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130</v>
      </c>
      <c r="BK234" s="173" t="n">
        <f aca="false">ROUND(I234*H234,2)</f>
        <v>0</v>
      </c>
      <c r="BL234" s="3" t="s">
        <v>417</v>
      </c>
      <c r="BM234" s="172" t="s">
        <v>424</v>
      </c>
    </row>
    <row r="235" s="146" customFormat="true" ht="22.8" hidden="false" customHeight="true" outlineLevel="0" collapsed="false">
      <c r="B235" s="147"/>
      <c r="D235" s="148" t="s">
        <v>73</v>
      </c>
      <c r="E235" s="158" t="s">
        <v>425</v>
      </c>
      <c r="F235" s="158" t="s">
        <v>426</v>
      </c>
      <c r="I235" s="150"/>
      <c r="J235" s="159" t="n">
        <f aca="false">BK235</f>
        <v>0</v>
      </c>
      <c r="L235" s="147"/>
      <c r="M235" s="152"/>
      <c r="N235" s="153"/>
      <c r="O235" s="153"/>
      <c r="P235" s="154" t="n">
        <f aca="false">P236</f>
        <v>0</v>
      </c>
      <c r="Q235" s="153"/>
      <c r="R235" s="154" t="n">
        <f aca="false">R236</f>
        <v>0</v>
      </c>
      <c r="S235" s="153"/>
      <c r="T235" s="155" t="n">
        <f aca="false">T236</f>
        <v>0</v>
      </c>
      <c r="AR235" s="148" t="s">
        <v>152</v>
      </c>
      <c r="AT235" s="156" t="s">
        <v>73</v>
      </c>
      <c r="AU235" s="156" t="s">
        <v>79</v>
      </c>
      <c r="AY235" s="148" t="s">
        <v>121</v>
      </c>
      <c r="BK235" s="157" t="n">
        <f aca="false">BK236</f>
        <v>0</v>
      </c>
    </row>
    <row r="236" s="27" customFormat="true" ht="16.5" hidden="false" customHeight="true" outlineLevel="0" collapsed="false">
      <c r="A236" s="22"/>
      <c r="B236" s="160"/>
      <c r="C236" s="161" t="s">
        <v>427</v>
      </c>
      <c r="D236" s="161" t="s">
        <v>124</v>
      </c>
      <c r="E236" s="162" t="s">
        <v>428</v>
      </c>
      <c r="F236" s="163" t="s">
        <v>429</v>
      </c>
      <c r="G236" s="164" t="s">
        <v>159</v>
      </c>
      <c r="H236" s="165" t="n">
        <v>1</v>
      </c>
      <c r="I236" s="166"/>
      <c r="J236" s="167" t="n">
        <f aca="false">ROUND(I236*H236,2)</f>
        <v>0</v>
      </c>
      <c r="K236" s="163" t="s">
        <v>128</v>
      </c>
      <c r="L236" s="23"/>
      <c r="M236" s="204"/>
      <c r="N236" s="205" t="s">
        <v>40</v>
      </c>
      <c r="O236" s="206"/>
      <c r="P236" s="207" t="n">
        <f aca="false">O236*H236</f>
        <v>0</v>
      </c>
      <c r="Q236" s="207" t="n">
        <v>0</v>
      </c>
      <c r="R236" s="207" t="n">
        <f aca="false">Q236*H236</f>
        <v>0</v>
      </c>
      <c r="S236" s="207" t="n">
        <v>0</v>
      </c>
      <c r="T236" s="208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417</v>
      </c>
      <c r="AT236" s="172" t="s">
        <v>124</v>
      </c>
      <c r="AU236" s="172" t="s">
        <v>130</v>
      </c>
      <c r="AY236" s="3" t="s">
        <v>121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130</v>
      </c>
      <c r="BK236" s="173" t="n">
        <f aca="false">ROUND(I236*H236,2)</f>
        <v>0</v>
      </c>
      <c r="BL236" s="3" t="s">
        <v>417</v>
      </c>
      <c r="BM236" s="172" t="s">
        <v>430</v>
      </c>
    </row>
    <row r="237" s="27" customFormat="true" ht="6.95" hidden="false" customHeight="true" outlineLevel="0" collapsed="false">
      <c r="A237" s="22"/>
      <c r="B237" s="44"/>
      <c r="C237" s="45"/>
      <c r="D237" s="45"/>
      <c r="E237" s="45"/>
      <c r="F237" s="45"/>
      <c r="G237" s="45"/>
      <c r="H237" s="45"/>
      <c r="I237" s="45"/>
      <c r="J237" s="45"/>
      <c r="K237" s="45"/>
      <c r="L237" s="23"/>
      <c r="M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</row>
  </sheetData>
  <autoFilter ref="C130:K236"/>
  <mergeCells count="6">
    <mergeCell ref="L2:V2"/>
    <mergeCell ref="E7:H7"/>
    <mergeCell ref="E16:H16"/>
    <mergeCell ref="E25:H25"/>
    <mergeCell ref="E85:H85"/>
    <mergeCell ref="E123:H123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2021-07-29T09:35:24Z</dcterms:created>
  <dc:creator>Eva-TOSH\Eva</dc:creator>
  <dc:description/>
  <dc:language>cs-CZ</dc:language>
  <cp:lastModifiedBy/>
  <cp:lastPrinted>2021-07-29T11:46:01Z</cp:lastPrinted>
  <dcterms:modified xsi:type="dcterms:W3CDTF">2021-07-29T11:50:28Z</dcterms:modified>
  <cp:revision>1</cp:revision>
  <dc:subject/>
  <dc:title/>
</cp:coreProperties>
</file>